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hch\Dropbox\Congo\Elaboration des normes de classement\Normes de classement_V2\"/>
    </mc:Choice>
  </mc:AlternateContent>
  <bookViews>
    <workbookView xWindow="0" yWindow="0" windowWidth="19200" windowHeight="6645" tabRatio="891"/>
  </bookViews>
  <sheets>
    <sheet name="Lodge 2 étoiles" sheetId="1" r:id="rId1"/>
  </sheets>
  <definedNames>
    <definedName name="_xlnm._FilterDatabase" localSheetId="0" hidden="1">'Lodge 2 étoiles'!$A$1:$P$158</definedName>
    <definedName name="_xlnm.Print_Area" localSheetId="0">'Lodge 2 étoiles'!$A$1:$G$159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K9" i="1" s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K22" i="1" s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K69" i="1" s="1"/>
  <c r="I70" i="1"/>
  <c r="K70" i="1" s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K97" i="1" s="1"/>
  <c r="I98" i="1"/>
  <c r="I99" i="1"/>
  <c r="I100" i="1"/>
  <c r="I101" i="1"/>
  <c r="I102" i="1"/>
  <c r="I103" i="1"/>
  <c r="I104" i="1"/>
  <c r="I105" i="1"/>
  <c r="I106" i="1"/>
  <c r="K106" i="1" s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K153" i="1" s="1"/>
  <c r="I154" i="1"/>
  <c r="I155" i="1"/>
  <c r="I156" i="1"/>
  <c r="I157" i="1"/>
  <c r="K157" i="1" s="1"/>
  <c r="I158" i="1"/>
  <c r="I5" i="1"/>
  <c r="H107" i="1"/>
  <c r="K5" i="1" l="1"/>
  <c r="K107" i="1"/>
  <c r="K71" i="1"/>
  <c r="K47" i="1"/>
  <c r="K35" i="1"/>
  <c r="K23" i="1"/>
  <c r="K19" i="1"/>
  <c r="K14" i="1"/>
  <c r="K11" i="1"/>
  <c r="K113" i="1"/>
  <c r="K53" i="1"/>
  <c r="K140" i="1"/>
  <c r="K136" i="1"/>
  <c r="K132" i="1"/>
  <c r="K88" i="1"/>
  <c r="K40" i="1"/>
  <c r="K32" i="1"/>
  <c r="K150" i="1"/>
  <c r="K145" i="1"/>
  <c r="K119" i="1"/>
  <c r="K101" i="1"/>
  <c r="K82" i="1"/>
  <c r="K77" i="1"/>
  <c r="K63" i="1"/>
  <c r="K58" i="1"/>
  <c r="K44" i="1"/>
  <c r="K27" i="1"/>
  <c r="H149" i="1"/>
  <c r="H148" i="1"/>
  <c r="H139" i="1"/>
  <c r="H138" i="1"/>
  <c r="H135" i="1"/>
  <c r="H134" i="1"/>
  <c r="H131" i="1"/>
  <c r="H130" i="1"/>
  <c r="H118" i="1"/>
  <c r="H117" i="1"/>
  <c r="H109" i="1"/>
  <c r="H108" i="1"/>
  <c r="H105" i="1"/>
  <c r="H104" i="1"/>
  <c r="H100" i="1"/>
  <c r="H99" i="1"/>
  <c r="H96" i="1"/>
  <c r="H95" i="1"/>
  <c r="H87" i="1"/>
  <c r="H86" i="1"/>
  <c r="H81" i="1"/>
  <c r="H80" i="1"/>
  <c r="H76" i="1"/>
  <c r="H72" i="1"/>
  <c r="H71" i="1"/>
  <c r="H68" i="1"/>
  <c r="H67" i="1"/>
  <c r="H65" i="1"/>
  <c r="H64" i="1"/>
  <c r="H55" i="1"/>
  <c r="H54" i="1"/>
  <c r="H52" i="1"/>
  <c r="H51" i="1"/>
  <c r="H50" i="1"/>
  <c r="H49" i="1"/>
  <c r="H48" i="1"/>
  <c r="H47" i="1"/>
  <c r="H43" i="1"/>
  <c r="H42" i="1"/>
  <c r="H41" i="1"/>
  <c r="H40" i="1"/>
  <c r="H37" i="1"/>
  <c r="H36" i="1"/>
  <c r="H34" i="1"/>
  <c r="H33" i="1"/>
  <c r="H31" i="1"/>
  <c r="H25" i="1"/>
  <c r="H24" i="1"/>
  <c r="H20" i="1"/>
  <c r="H18" i="1"/>
  <c r="H17" i="1"/>
  <c r="H16" i="1"/>
  <c r="H15" i="1"/>
  <c r="H158" i="1"/>
  <c r="H157" i="1"/>
  <c r="J157" i="1" s="1"/>
  <c r="L157" i="1" s="1"/>
  <c r="H156" i="1"/>
  <c r="H155" i="1"/>
  <c r="H154" i="1"/>
  <c r="H153" i="1"/>
  <c r="H152" i="1"/>
  <c r="H151" i="1"/>
  <c r="H150" i="1"/>
  <c r="H147" i="1"/>
  <c r="H146" i="1"/>
  <c r="H145" i="1"/>
  <c r="H144" i="1"/>
  <c r="H143" i="1"/>
  <c r="H142" i="1"/>
  <c r="H141" i="1"/>
  <c r="H140" i="1"/>
  <c r="H137" i="1"/>
  <c r="H136" i="1"/>
  <c r="J136" i="1" s="1"/>
  <c r="L136" i="1" s="1"/>
  <c r="H133" i="1"/>
  <c r="H132" i="1"/>
  <c r="H129" i="1"/>
  <c r="H128" i="1"/>
  <c r="H127" i="1"/>
  <c r="H126" i="1"/>
  <c r="H125" i="1"/>
  <c r="H124" i="1"/>
  <c r="H123" i="1"/>
  <c r="H122" i="1"/>
  <c r="H121" i="1"/>
  <c r="H120" i="1"/>
  <c r="H119" i="1"/>
  <c r="H116" i="1"/>
  <c r="H115" i="1"/>
  <c r="H114" i="1"/>
  <c r="H113" i="1"/>
  <c r="H112" i="1"/>
  <c r="H111" i="1"/>
  <c r="H110" i="1"/>
  <c r="H106" i="1"/>
  <c r="J106" i="1" s="1"/>
  <c r="L106" i="1" s="1"/>
  <c r="H103" i="1"/>
  <c r="H102" i="1"/>
  <c r="H101" i="1"/>
  <c r="H98" i="1"/>
  <c r="H97" i="1"/>
  <c r="H94" i="1"/>
  <c r="H93" i="1"/>
  <c r="H92" i="1"/>
  <c r="H91" i="1"/>
  <c r="H90" i="1"/>
  <c r="H89" i="1"/>
  <c r="H88" i="1"/>
  <c r="H85" i="1"/>
  <c r="H84" i="1"/>
  <c r="H83" i="1"/>
  <c r="H82" i="1"/>
  <c r="H79" i="1"/>
  <c r="H78" i="1"/>
  <c r="H77" i="1"/>
  <c r="H75" i="1"/>
  <c r="H74" i="1"/>
  <c r="H73" i="1"/>
  <c r="H70" i="1"/>
  <c r="J70" i="1" s="1"/>
  <c r="L70" i="1" s="1"/>
  <c r="H69" i="1"/>
  <c r="J69" i="1" s="1"/>
  <c r="L69" i="1" s="1"/>
  <c r="N69" i="1" s="1"/>
  <c r="H66" i="1"/>
  <c r="H63" i="1"/>
  <c r="H62" i="1"/>
  <c r="H61" i="1"/>
  <c r="H60" i="1"/>
  <c r="H59" i="1"/>
  <c r="H58" i="1"/>
  <c r="H57" i="1"/>
  <c r="H56" i="1"/>
  <c r="H53" i="1"/>
  <c r="H46" i="1"/>
  <c r="H45" i="1"/>
  <c r="H44" i="1"/>
  <c r="H39" i="1"/>
  <c r="H38" i="1"/>
  <c r="H35" i="1"/>
  <c r="H32" i="1"/>
  <c r="H30" i="1"/>
  <c r="H29" i="1"/>
  <c r="H28" i="1"/>
  <c r="H27" i="1"/>
  <c r="H26" i="1"/>
  <c r="H23" i="1"/>
  <c r="J23" i="1" s="1"/>
  <c r="L23" i="1" s="1"/>
  <c r="N23" i="1" s="1"/>
  <c r="H22" i="1"/>
  <c r="J22" i="1" s="1"/>
  <c r="L22" i="1" s="1"/>
  <c r="H21" i="1"/>
  <c r="H19" i="1"/>
  <c r="H14" i="1"/>
  <c r="H13" i="1"/>
  <c r="H11" i="1"/>
  <c r="H10" i="1"/>
  <c r="H9" i="1"/>
  <c r="J9" i="1" s="1"/>
  <c r="L9" i="1" s="1"/>
  <c r="H8" i="1"/>
  <c r="H7" i="1"/>
  <c r="H6" i="1"/>
  <c r="H2" i="1"/>
  <c r="H3" i="1"/>
  <c r="H4" i="1"/>
  <c r="H5" i="1"/>
  <c r="H12" i="1"/>
  <c r="J58" i="1" l="1"/>
  <c r="L58" i="1" s="1"/>
  <c r="J77" i="1"/>
  <c r="L77" i="1" s="1"/>
  <c r="J101" i="1"/>
  <c r="L101" i="1" s="1"/>
  <c r="J5" i="1"/>
  <c r="L5" i="1" s="1"/>
  <c r="N5" i="1" s="1"/>
  <c r="J11" i="1"/>
  <c r="L11" i="1" s="1"/>
  <c r="J19" i="1"/>
  <c r="L19" i="1" s="1"/>
  <c r="J53" i="1"/>
  <c r="L53" i="1" s="1"/>
  <c r="J63" i="1"/>
  <c r="L63" i="1" s="1"/>
  <c r="J153" i="1"/>
  <c r="L153" i="1" s="1"/>
  <c r="J107" i="1"/>
  <c r="L107" i="1" s="1"/>
  <c r="J27" i="1"/>
  <c r="L27" i="1" s="1"/>
  <c r="N27" i="1" s="1"/>
  <c r="J32" i="1"/>
  <c r="L32" i="1" s="1"/>
  <c r="N32" i="1" s="1"/>
  <c r="J44" i="1"/>
  <c r="L44" i="1" s="1"/>
  <c r="J97" i="1"/>
  <c r="L97" i="1" s="1"/>
  <c r="J132" i="1"/>
  <c r="L132" i="1" s="1"/>
  <c r="J140" i="1"/>
  <c r="L140" i="1" s="1"/>
  <c r="J150" i="1"/>
  <c r="L150" i="1" s="1"/>
  <c r="N150" i="1" s="1"/>
  <c r="J14" i="1"/>
  <c r="L14" i="1" s="1"/>
  <c r="J35" i="1"/>
  <c r="L35" i="1" s="1"/>
  <c r="J82" i="1"/>
  <c r="L82" i="1" s="1"/>
  <c r="J88" i="1"/>
  <c r="L88" i="1" s="1"/>
  <c r="J113" i="1"/>
  <c r="L113" i="1" s="1"/>
  <c r="J119" i="1"/>
  <c r="L119" i="1" s="1"/>
  <c r="J145" i="1"/>
  <c r="L145" i="1" s="1"/>
  <c r="J40" i="1"/>
  <c r="L40" i="1" s="1"/>
  <c r="J47" i="1"/>
  <c r="L47" i="1" s="1"/>
  <c r="J71" i="1"/>
  <c r="L71" i="1" s="1"/>
  <c r="N70" i="1" l="1"/>
  <c r="N44" i="1"/>
  <c r="N11" i="1"/>
  <c r="N107" i="1"/>
  <c r="N35" i="1"/>
  <c r="N53" i="1"/>
  <c r="P5" i="1" l="1"/>
</calcChain>
</file>

<file path=xl/sharedStrings.xml><?xml version="1.0" encoding="utf-8"?>
<sst xmlns="http://schemas.openxmlformats.org/spreadsheetml/2006/main" count="539" uniqueCount="209">
  <si>
    <t>Critère</t>
  </si>
  <si>
    <t>Bloc de critères</t>
  </si>
  <si>
    <t>Type de notation</t>
  </si>
  <si>
    <t>Binaire</t>
  </si>
  <si>
    <t>Echelle</t>
  </si>
  <si>
    <t>Obligatoire</t>
  </si>
  <si>
    <t>Information et réservation</t>
  </si>
  <si>
    <t>Existence d'un site Web de l'établissement</t>
  </si>
  <si>
    <t>Possibilité de faire une réservation par téléphone</t>
  </si>
  <si>
    <t>Prérequis</t>
  </si>
  <si>
    <t>Extérieur</t>
  </si>
  <si>
    <t>Façades</t>
  </si>
  <si>
    <t>Existence d'une enseigne</t>
  </si>
  <si>
    <t>Accueil et réception</t>
  </si>
  <si>
    <t>Eau chaude et froide</t>
  </si>
  <si>
    <t>Mis à disposition de papier hygiénique, dans un support</t>
  </si>
  <si>
    <t>Lavabo</t>
  </si>
  <si>
    <t>Petit déjeuner</t>
  </si>
  <si>
    <t>Restaurant climatisé (entre 18 et 25 °C)</t>
  </si>
  <si>
    <t>Existence de parasols, de transats et de tables basses</t>
  </si>
  <si>
    <t>Mise à la disposition des clients de serviettes de piscine</t>
  </si>
  <si>
    <t>Prélèvement et analyse réguliers de la qualité de l'eau</t>
  </si>
  <si>
    <t>Piscine extérieure</t>
  </si>
  <si>
    <t>Existence d'un piscine extérieure</t>
  </si>
  <si>
    <t>Literie</t>
  </si>
  <si>
    <t>Généralités</t>
  </si>
  <si>
    <t>Mobilier</t>
  </si>
  <si>
    <t>Porte</t>
  </si>
  <si>
    <t>Affichage du plan d'évacuation d'urgence</t>
  </si>
  <si>
    <t>Existence d'un matelas en bon état</t>
  </si>
  <si>
    <t>Matelas protégé (alèse)</t>
  </si>
  <si>
    <t>Existence d'un drap séparant la couette/couverture du lit</t>
  </si>
  <si>
    <t>Oreillers protégés</t>
  </si>
  <si>
    <t>Une table de chevet par couchage</t>
  </si>
  <si>
    <t>Une assise (chaise, fauteuil…) par occupant</t>
  </si>
  <si>
    <t>Espaces d'habitation</t>
  </si>
  <si>
    <t>Une lampe de chevet par couchage</t>
  </si>
  <si>
    <t>Equipements électriques et éclairage</t>
  </si>
  <si>
    <t>Existence d'un lavabo</t>
  </si>
  <si>
    <t>Lavabo doté d'un miroir</t>
  </si>
  <si>
    <t>Point lumineux au-dessus du miroir</t>
  </si>
  <si>
    <t>Services</t>
  </si>
  <si>
    <t>Ménage quotidien</t>
  </si>
  <si>
    <t>Douche</t>
  </si>
  <si>
    <t>Cabine de douche de dimensions minimales de 90cmx90cm</t>
  </si>
  <si>
    <t>Douche protégée par une pare-douche ou une porte</t>
  </si>
  <si>
    <t>Hauteur de l'eau ajustable (lorsqu'elle n'est pas fixée au plafond)</t>
  </si>
  <si>
    <t>Tous les éléments de la douche sont en matière inoxydables</t>
  </si>
  <si>
    <t>Patère à proximité de la douche</t>
  </si>
  <si>
    <t>Equipements de la salle de bain</t>
  </si>
  <si>
    <t>Toilettes</t>
  </si>
  <si>
    <t>Poubelle avec couvercle</t>
  </si>
  <si>
    <t>Serviettes de bain à raison d'une serviette par couchage</t>
  </si>
  <si>
    <t>Un essuie-main par couchage</t>
  </si>
  <si>
    <t>Linge de la salle de bain</t>
  </si>
  <si>
    <t>Produits d'accueil</t>
  </si>
  <si>
    <t>Salle de bain équipée d'un système d'aération</t>
  </si>
  <si>
    <t>Un gel-douche par couchage</t>
  </si>
  <si>
    <t>Shampooing</t>
  </si>
  <si>
    <t>Mouchoirs jetables</t>
  </si>
  <si>
    <t>Loisirs et animation</t>
  </si>
  <si>
    <t>Existence de toilettes</t>
  </si>
  <si>
    <t>Existence d'un groupe électrogène, se déclenchant automatiquement en cas de coupure du courant</t>
  </si>
  <si>
    <t>Groupe électrogène de capacité suffisante pour couvrir l'ensemble des besoins de l'établissement</t>
  </si>
  <si>
    <t>Assainissement</t>
  </si>
  <si>
    <t>Dans le cas où l'établissement n'est pas connecté au réseau de d'assainissement public, existence d'une solution alternative (exemple : fosse septique)</t>
  </si>
  <si>
    <t>Electricité, eau et assainissement</t>
  </si>
  <si>
    <t>Parking propre</t>
  </si>
  <si>
    <t>Enseigne en bon état</t>
  </si>
  <si>
    <t>Enseigne propre</t>
  </si>
  <si>
    <t>Couverts et vaisselle propres</t>
  </si>
  <si>
    <t>Couverts et vaisselle en bon état</t>
  </si>
  <si>
    <t>Equipement et mobilier</t>
  </si>
  <si>
    <t>Utilisation de produits locaux, à hauteur de 10%</t>
  </si>
  <si>
    <t>Piscine(s) propre(s)</t>
  </si>
  <si>
    <t>Parasols, transats et tables basses en bon état</t>
  </si>
  <si>
    <t>Parasols, transats et tables basses propres</t>
  </si>
  <si>
    <t>Sécurité de la piscine</t>
  </si>
  <si>
    <t>Serviettes propres</t>
  </si>
  <si>
    <t>Serviettes en bon état</t>
  </si>
  <si>
    <t>Sols, murs et plafonds propres</t>
  </si>
  <si>
    <t>Sols, murs et plafonds en bon état</t>
  </si>
  <si>
    <t>Couloir et allées d'une largeur minimale de 90 cm</t>
  </si>
  <si>
    <t>Couloir et allées propres</t>
  </si>
  <si>
    <t>Couloir et allées en bon état</t>
  </si>
  <si>
    <t>Circulation</t>
  </si>
  <si>
    <t>Murs, sols et plafonds propres</t>
  </si>
  <si>
    <t>Murs, sols et plafonds en bon état</t>
  </si>
  <si>
    <t>Espaces d'habitation climatisés (entre 18 et 22 °C)</t>
  </si>
  <si>
    <t>Porte d'entrée propre</t>
  </si>
  <si>
    <t>Porte d'entrée en bon état</t>
  </si>
  <si>
    <t>Penderie propre</t>
  </si>
  <si>
    <t>Penderie en bon état</t>
  </si>
  <si>
    <t>Existence d'oreillers (au moins deux pour les lits doubles et 1 pour les lits individuels)</t>
  </si>
  <si>
    <t>Literie propre</t>
  </si>
  <si>
    <t>Literie en bon état</t>
  </si>
  <si>
    <t>Mobilier propre</t>
  </si>
  <si>
    <t>Mobilier en bon état</t>
  </si>
  <si>
    <t>Equipements électriques propres</t>
  </si>
  <si>
    <t>Equipements électriques en bon état</t>
  </si>
  <si>
    <t>Lavabo et ses équipements propres</t>
  </si>
  <si>
    <t>Lavabo et ses équipements en bon état</t>
  </si>
  <si>
    <t>Douche propre</t>
  </si>
  <si>
    <t>Douche en bon état</t>
  </si>
  <si>
    <t>Equipements de la salle de bain propres</t>
  </si>
  <si>
    <t>Equipements de la salle de bain en bon état</t>
  </si>
  <si>
    <t>Linge de la salle de bain propre</t>
  </si>
  <si>
    <t>Linge de la salle de bain en bon état</t>
  </si>
  <si>
    <t>Toilettes propres</t>
  </si>
  <si>
    <t>Toilettes en bon état</t>
  </si>
  <si>
    <t>Chasses d'eau économiques (max. 6l)</t>
  </si>
  <si>
    <t>Produits d'accueil écologiques</t>
  </si>
  <si>
    <t>Energie</t>
  </si>
  <si>
    <t>Eau</t>
  </si>
  <si>
    <t>Récupération des eaux de la pluie</t>
  </si>
  <si>
    <t>Réutilisation de la totalité ou d'une partie des eaux usés</t>
  </si>
  <si>
    <t>Sensibilisation des clients sur l'importance d'optimisation de l'énergie et de l'eau</t>
  </si>
  <si>
    <t>Existence d'un affichage proposant aux clients la réutilisation des serviettes</t>
  </si>
  <si>
    <t>Utilisation de produits locaux (minimum 10%)</t>
  </si>
  <si>
    <t>Tables, assises et linge de table (nappes, serviettes…) propres</t>
  </si>
  <si>
    <t>Tables, assises et linge de table (nappes, serviettes…) en bon état</t>
  </si>
  <si>
    <t>Traitement écologique de l'eau de la piscine</t>
  </si>
  <si>
    <t>Débit de la douche ne dépassant pas 9 litres par minute</t>
  </si>
  <si>
    <t>Une partie de l'énergie utilisée par l'établissement est renouvelable ou propre</t>
  </si>
  <si>
    <t>Utilisation de produits de lavage écologiques</t>
  </si>
  <si>
    <t>Piscine(s) en bon état</t>
  </si>
  <si>
    <t>Horaire de baignade affichés</t>
  </si>
  <si>
    <t>Consignes de sécurité et d'utilisation de la piscine affichées</t>
  </si>
  <si>
    <t>Sol des abords de la piscine antidérapant</t>
  </si>
  <si>
    <t>Affichage des tarifs de la chambre derrière la porte</t>
  </si>
  <si>
    <t>Penderie fermée</t>
  </si>
  <si>
    <t>Penderie comportant une barre pour l'accrochage des vêtements</t>
  </si>
  <si>
    <t>Sol de la douche antidérapant</t>
  </si>
  <si>
    <t>Porte-savonnette</t>
  </si>
  <si>
    <t>Deux savonnettes minimum</t>
  </si>
  <si>
    <t>Existence d'une bouée de sauvetage</t>
  </si>
  <si>
    <t>Linge de la salle de bain changé quotidiennement</t>
  </si>
  <si>
    <t xml:space="preserve">Existence d'une douche </t>
  </si>
  <si>
    <t>Douche protégée par un rideau propre et en parfait état (à défaut de l'existence d'un porte ou un pare-douche)</t>
  </si>
  <si>
    <t>Dans le cas où l'établissement n'est pas connecté au réseau de distribution de l'eau potable, existence d'un réservoir d'eau ou un forage couvrant l'ensemble des besoins de l'établissement</t>
  </si>
  <si>
    <t>Eau du forage/réservoir régulièrement traitée</t>
  </si>
  <si>
    <t>Information</t>
  </si>
  <si>
    <t>Réservation</t>
  </si>
  <si>
    <t>Parking et dépose</t>
  </si>
  <si>
    <t>Evaluation</t>
  </si>
  <si>
    <t>Pondération</t>
  </si>
  <si>
    <t>Note obtenu</t>
  </si>
  <si>
    <t>Rubrique</t>
  </si>
  <si>
    <t>Equipements de travail  (comptoirs, consoles, tables de service…) propres</t>
  </si>
  <si>
    <t>Equipements de travail  (comptoirs, consoles, tables de service…) en bon état</t>
  </si>
  <si>
    <t>Restaurant</t>
  </si>
  <si>
    <t>Existence d'un plan d'accès détaillé que l'établissement envoie à ses clients</t>
  </si>
  <si>
    <t>Le lodge contient moins de 10 chambres/logements</t>
  </si>
  <si>
    <t>Le lodge dispose de l'ensemble des autorisations nécessaires pour l'exercice de son activité</t>
  </si>
  <si>
    <t>Le lodge est situé en milieu rural</t>
  </si>
  <si>
    <t>Possibilité d'effectuer une réservation en ligne</t>
  </si>
  <si>
    <t>Localisation (coordonnées GPS) de l'établissement partagée avec les clients</t>
  </si>
  <si>
    <t>Espace végétalisé propre</t>
  </si>
  <si>
    <t>Espace végétalisé bien entretenu</t>
  </si>
  <si>
    <t>Existence d'un espace végétalisé à l'extérieur de l'établissement</t>
  </si>
  <si>
    <t>Espace végétalisé</t>
  </si>
  <si>
    <t>Existence d'un espace d'accueil des clients (hall, salon, etc.)</t>
  </si>
  <si>
    <t>Espace d'accueil propre</t>
  </si>
  <si>
    <t>Espace d'accueil en bon état</t>
  </si>
  <si>
    <t>Batiments</t>
  </si>
  <si>
    <t>Bâtiments dont l'architecture est cohérente avec son environnement (idéalement architecture locale)</t>
  </si>
  <si>
    <t>Salon(s)</t>
  </si>
  <si>
    <t>Existence d'un ou plusieurs salons</t>
  </si>
  <si>
    <t>Sol, mur et plafond des salons propres</t>
  </si>
  <si>
    <t>Sol, mur et plafond des salons en bon état</t>
  </si>
  <si>
    <t>Petit-déjeuner servi dans un espace dédié</t>
  </si>
  <si>
    <t>Petit déjeuner continentale (minimum)</t>
  </si>
  <si>
    <t>Profondeur de la piscine marquée et bien visible</t>
  </si>
  <si>
    <t>Proposition aux clients au moins trois activités de loisir ou d'animation (y compris la piscine, si elle existe)</t>
  </si>
  <si>
    <t>Portes équipées d'un système de verrouillage (carte magnétique, serrure, etc.) permettant une fermeture de l'intérieur</t>
  </si>
  <si>
    <t>Existence d'une penderie d'une profondeur minimale de 60 cm. Les casiers sont acceptés uniquement pour la catégorie 1*.</t>
  </si>
  <si>
    <t>Penderie comportant des cintres identiques en nombre de deux par personne.</t>
  </si>
  <si>
    <t>Prenderie</t>
  </si>
  <si>
    <t>Existence d'un revêtement de sol</t>
  </si>
  <si>
    <t>Espaces d'habitation disposat d'au moins une fenêtre</t>
  </si>
  <si>
    <t>Dimensions minimales des lits : single (90cm x 190cm) ; double (140cm x 190cm) ; twin (80cm x 190 cm)</t>
  </si>
  <si>
    <t>Eclairage au niveau de l'ensemble des espaces d'habitation</t>
  </si>
  <si>
    <t>Au moins une prise de courant libre par occupant</t>
  </si>
  <si>
    <t>Porte-serviettes</t>
  </si>
  <si>
    <t>Possibilité d'appeler l'établissement pour se renseigner sur ses services.</t>
  </si>
  <si>
    <t>Façades de l'établissement propres</t>
  </si>
  <si>
    <t>Façades de l'établissement en bon état</t>
  </si>
  <si>
    <t>Sols, murs et plafonds de la salle du petit-déjeuner propres</t>
  </si>
  <si>
    <t>Sols, murs et plafonds de la salle du petit-déjeuner en bon état</t>
  </si>
  <si>
    <t>Existence d'un restaurant ou d'un espace de restauration</t>
  </si>
  <si>
    <t>Existence d'une couette ou d'une couverture</t>
  </si>
  <si>
    <t>Tx de conformité à la rubrique</t>
  </si>
  <si>
    <t>Pondération de la rubrique (au sein du bloc)</t>
  </si>
  <si>
    <t>Taux de conformité au bloc</t>
  </si>
  <si>
    <t>Pondération du boc</t>
  </si>
  <si>
    <t>Optionnel</t>
  </si>
  <si>
    <t>Salle de bain</t>
  </si>
  <si>
    <t>Existence de salles de bain et de toilettes (peut être commune dans la catégorie 2*. Dans ce cas, le ratio est de 1 salle de bain pour 4 personnes)</t>
  </si>
  <si>
    <t>Max de points possibles rubrique</t>
  </si>
  <si>
    <t>Nombre de points obtenus rubrique</t>
  </si>
  <si>
    <t>Max points critères</t>
  </si>
  <si>
    <t>Equipement et services</t>
  </si>
  <si>
    <t>Taux de conformité global</t>
  </si>
  <si>
    <t>Superficie minimale des chambres : 12 m²
L'existence de dortoirs est tolérée uniquement pour la catégorie 1*. Dans ce cas, le ratio par personne est de 4 m².</t>
  </si>
  <si>
    <t>Superficie</t>
  </si>
  <si>
    <t>Existence d'un parking réservé aux clients de l'établissement</t>
  </si>
  <si>
    <t>Parking surveillé, de jour comme de nuit</t>
  </si>
  <si>
    <t>Possibilité d'accueillir des clients au moins 8 heures par jour</t>
  </si>
  <si>
    <t>Type de critère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</si>
</sst>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7"/>
      <color theme="1"/>
      <name val="Segoe UI Light"/>
      <family val="2"/>
    </font>
    <font>
      <sz val="9"/>
      <color theme="1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249977111117893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249977111117893"/>
      </right>
      <top/>
      <bottom/>
      <diagonal/>
    </border>
    <border>
      <left style="thin">
        <color theme="0" tint="-0.14999847407452621"/>
      </left>
      <right style="thin">
        <color theme="0" tint="-0.249977111117893"/>
      </right>
      <top/>
      <bottom style="thin">
        <color theme="0" tint="-0.1499984740745262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164" fontId="1" fillId="0" borderId="2" xfId="1" applyNumberFormat="1" applyFont="1" applyBorder="1" applyAlignment="1">
      <alignment horizontal="center" wrapText="1"/>
    </xf>
    <xf numFmtId="164" fontId="1" fillId="0" borderId="1" xfId="1" applyNumberFormat="1" applyFont="1" applyBorder="1" applyAlignment="1">
      <alignment horizont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164" fontId="2" fillId="3" borderId="3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2" fillId="3" borderId="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wrapText="1"/>
      <protection locked="0"/>
    </xf>
    <xf numFmtId="0" fontId="1" fillId="2" borderId="1" xfId="0" applyFont="1" applyFill="1" applyBorder="1" applyAlignment="1" applyProtection="1">
      <alignment horizontal="center" wrapText="1"/>
      <protection locked="0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164" fontId="2" fillId="0" borderId="6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3" xfId="1" applyNumberFormat="1" applyFont="1" applyBorder="1" applyAlignment="1">
      <alignment horizont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9"/>
  <sheetViews>
    <sheetView tabSelected="1" zoomScale="85" zoomScaleNormal="85" zoomScaleSheetLayoutView="100" workbookViewId="0">
      <selection activeCell="C25" sqref="C25"/>
    </sheetView>
  </sheetViews>
  <sheetFormatPr baseColWidth="10" defaultColWidth="11" defaultRowHeight="9" x14ac:dyDescent="0.15"/>
  <cols>
    <col min="1" max="1" width="16.42578125" style="4" customWidth="1"/>
    <col min="2" max="2" width="19.7109375" style="2" customWidth="1"/>
    <col min="3" max="3" width="79.85546875" style="2" customWidth="1"/>
    <col min="4" max="4" width="13.42578125" style="5" customWidth="1"/>
    <col min="5" max="5" width="11" style="6" customWidth="1"/>
    <col min="6" max="6" width="11" style="6" hidden="1" customWidth="1"/>
    <col min="7" max="7" width="11" style="28" customWidth="1"/>
    <col min="8" max="11" width="11" style="6" hidden="1" customWidth="1"/>
    <col min="12" max="13" width="19.7109375" style="12" hidden="1" customWidth="1"/>
    <col min="14" max="14" width="19.7109375" style="24" hidden="1" customWidth="1"/>
    <col min="15" max="16" width="19.7109375" style="12" hidden="1" customWidth="1"/>
    <col min="17" max="16384" width="11" style="2"/>
  </cols>
  <sheetData>
    <row r="1" spans="1:16" s="1" customFormat="1" ht="48" x14ac:dyDescent="0.25">
      <c r="A1" s="13" t="s">
        <v>1</v>
      </c>
      <c r="B1" s="14" t="s">
        <v>147</v>
      </c>
      <c r="C1" s="13" t="s">
        <v>0</v>
      </c>
      <c r="D1" s="13" t="s">
        <v>2</v>
      </c>
      <c r="E1" s="13" t="s">
        <v>208</v>
      </c>
      <c r="F1" s="13" t="s">
        <v>145</v>
      </c>
      <c r="G1" s="25" t="s">
        <v>144</v>
      </c>
      <c r="H1" s="13" t="s">
        <v>146</v>
      </c>
      <c r="I1" s="13" t="s">
        <v>200</v>
      </c>
      <c r="J1" s="13" t="s">
        <v>199</v>
      </c>
      <c r="K1" s="13" t="s">
        <v>198</v>
      </c>
      <c r="L1" s="15" t="s">
        <v>191</v>
      </c>
      <c r="M1" s="15" t="s">
        <v>192</v>
      </c>
      <c r="N1" s="21" t="s">
        <v>193</v>
      </c>
      <c r="O1" s="15" t="s">
        <v>194</v>
      </c>
      <c r="P1" s="15" t="s">
        <v>202</v>
      </c>
    </row>
    <row r="2" spans="1:16" s="44" customFormat="1" ht="12" x14ac:dyDescent="0.25">
      <c r="A2" s="40" t="s">
        <v>9</v>
      </c>
      <c r="B2" s="41" t="s">
        <v>9</v>
      </c>
      <c r="C2" s="32" t="s">
        <v>152</v>
      </c>
      <c r="D2" s="33" t="s">
        <v>9</v>
      </c>
      <c r="E2" s="33" t="s">
        <v>5</v>
      </c>
      <c r="F2" s="33"/>
      <c r="G2" s="26"/>
      <c r="H2" s="33">
        <f>F2*G2</f>
        <v>0</v>
      </c>
      <c r="I2" s="33"/>
      <c r="J2" s="33"/>
      <c r="K2" s="33"/>
      <c r="L2" s="33"/>
      <c r="M2" s="29"/>
      <c r="N2" s="30"/>
      <c r="O2" s="29"/>
      <c r="P2" s="29"/>
    </row>
    <row r="3" spans="1:16" s="44" customFormat="1" ht="12" x14ac:dyDescent="0.25">
      <c r="A3" s="40"/>
      <c r="B3" s="41"/>
      <c r="C3" s="32" t="s">
        <v>153</v>
      </c>
      <c r="D3" s="33" t="s">
        <v>9</v>
      </c>
      <c r="E3" s="33" t="s">
        <v>5</v>
      </c>
      <c r="F3" s="33"/>
      <c r="G3" s="26"/>
      <c r="H3" s="33">
        <f t="shared" ref="H3:H32" si="0">F3*G3</f>
        <v>0</v>
      </c>
      <c r="I3" s="33"/>
      <c r="J3" s="33"/>
      <c r="K3" s="33"/>
      <c r="L3" s="33"/>
      <c r="M3" s="29"/>
      <c r="N3" s="30"/>
      <c r="O3" s="29"/>
      <c r="P3" s="29"/>
    </row>
    <row r="4" spans="1:16" s="45" customFormat="1" ht="12" x14ac:dyDescent="0.15">
      <c r="A4" s="40"/>
      <c r="B4" s="41"/>
      <c r="C4" s="31" t="s">
        <v>154</v>
      </c>
      <c r="D4" s="33" t="s">
        <v>9</v>
      </c>
      <c r="E4" s="33" t="s">
        <v>5</v>
      </c>
      <c r="F4" s="33"/>
      <c r="G4" s="26"/>
      <c r="H4" s="33">
        <f t="shared" si="0"/>
        <v>0</v>
      </c>
      <c r="I4" s="33"/>
      <c r="J4" s="33"/>
      <c r="K4" s="33"/>
      <c r="L4" s="33"/>
      <c r="M4" s="29"/>
      <c r="N4" s="30"/>
      <c r="O4" s="29"/>
      <c r="P4" s="29"/>
    </row>
    <row r="5" spans="1:16" s="3" customFormat="1" ht="12" x14ac:dyDescent="0.25">
      <c r="A5" s="40" t="s">
        <v>6</v>
      </c>
      <c r="B5" s="41" t="s">
        <v>141</v>
      </c>
      <c r="C5" s="16" t="s">
        <v>7</v>
      </c>
      <c r="D5" s="17" t="s">
        <v>3</v>
      </c>
      <c r="E5" s="17" t="s">
        <v>195</v>
      </c>
      <c r="F5" s="17">
        <v>2</v>
      </c>
      <c r="G5" s="26"/>
      <c r="H5" s="17">
        <f t="shared" si="0"/>
        <v>0</v>
      </c>
      <c r="I5" s="17">
        <f>IF(D5="Binaire",1,3)</f>
        <v>1</v>
      </c>
      <c r="J5" s="34">
        <f>SUM(H5:H8)</f>
        <v>0</v>
      </c>
      <c r="K5" s="34">
        <f>SUM(I5:I8)</f>
        <v>4</v>
      </c>
      <c r="L5" s="36">
        <f>J5/K5</f>
        <v>0</v>
      </c>
      <c r="M5" s="36">
        <v>0.5</v>
      </c>
      <c r="N5" s="35">
        <f>L5*M5+L9*M9</f>
        <v>0</v>
      </c>
      <c r="O5" s="36">
        <v>0.05</v>
      </c>
      <c r="P5" s="37">
        <f>N5*O5+N11*O11+N23*O23+N27*O27+N32*O32+N35*O35+N44*O44+N53*O53+N69*O69+N70*O70+N107*O107+N150*O150</f>
        <v>0</v>
      </c>
    </row>
    <row r="6" spans="1:16" s="3" customFormat="1" ht="12" x14ac:dyDescent="0.25">
      <c r="A6" s="40"/>
      <c r="B6" s="41"/>
      <c r="C6" s="16" t="s">
        <v>156</v>
      </c>
      <c r="D6" s="17" t="s">
        <v>3</v>
      </c>
      <c r="E6" s="17" t="s">
        <v>195</v>
      </c>
      <c r="F6" s="17">
        <v>1</v>
      </c>
      <c r="G6" s="26"/>
      <c r="H6" s="17">
        <f t="shared" si="0"/>
        <v>0</v>
      </c>
      <c r="I6" s="17">
        <f>IF(D6="Binaire",1,3)</f>
        <v>1</v>
      </c>
      <c r="J6" s="34"/>
      <c r="K6" s="34"/>
      <c r="L6" s="36"/>
      <c r="M6" s="36"/>
      <c r="N6" s="35"/>
      <c r="O6" s="36"/>
      <c r="P6" s="38"/>
    </row>
    <row r="7" spans="1:16" s="3" customFormat="1" ht="12" x14ac:dyDescent="0.25">
      <c r="A7" s="40"/>
      <c r="B7" s="41"/>
      <c r="C7" s="16" t="s">
        <v>151</v>
      </c>
      <c r="D7" s="17" t="s">
        <v>3</v>
      </c>
      <c r="E7" s="17" t="s">
        <v>195</v>
      </c>
      <c r="F7" s="17">
        <v>1</v>
      </c>
      <c r="G7" s="26"/>
      <c r="H7" s="17">
        <f t="shared" si="0"/>
        <v>0</v>
      </c>
      <c r="I7" s="17">
        <f>IF(D7="Binaire",1,3)</f>
        <v>1</v>
      </c>
      <c r="J7" s="34"/>
      <c r="K7" s="34"/>
      <c r="L7" s="36"/>
      <c r="M7" s="36"/>
      <c r="N7" s="35"/>
      <c r="O7" s="36"/>
      <c r="P7" s="38"/>
    </row>
    <row r="8" spans="1:16" ht="12" x14ac:dyDescent="0.15">
      <c r="A8" s="40"/>
      <c r="B8" s="41"/>
      <c r="C8" s="16" t="s">
        <v>184</v>
      </c>
      <c r="D8" s="17" t="s">
        <v>3</v>
      </c>
      <c r="E8" s="17" t="s">
        <v>5</v>
      </c>
      <c r="F8" s="17">
        <v>2</v>
      </c>
      <c r="G8" s="26"/>
      <c r="H8" s="17">
        <f t="shared" si="0"/>
        <v>0</v>
      </c>
      <c r="I8" s="17">
        <f>IF(D8="Binaire",1,3)</f>
        <v>1</v>
      </c>
      <c r="J8" s="34"/>
      <c r="K8" s="34"/>
      <c r="L8" s="36"/>
      <c r="M8" s="36"/>
      <c r="N8" s="35"/>
      <c r="O8" s="36"/>
      <c r="P8" s="38"/>
    </row>
    <row r="9" spans="1:16" ht="12" x14ac:dyDescent="0.15">
      <c r="A9" s="40"/>
      <c r="B9" s="41" t="s">
        <v>142</v>
      </c>
      <c r="C9" s="16" t="s">
        <v>155</v>
      </c>
      <c r="D9" s="17" t="s">
        <v>3</v>
      </c>
      <c r="E9" s="17" t="s">
        <v>195</v>
      </c>
      <c r="F9" s="17">
        <v>1</v>
      </c>
      <c r="G9" s="26"/>
      <c r="H9" s="17">
        <f t="shared" si="0"/>
        <v>0</v>
      </c>
      <c r="I9" s="17">
        <f>IF(D9="Binaire",1,3)</f>
        <v>1</v>
      </c>
      <c r="J9" s="34">
        <f>H9:H10</f>
        <v>0</v>
      </c>
      <c r="K9" s="34">
        <f>I9:I10</f>
        <v>1</v>
      </c>
      <c r="L9" s="36">
        <f>J9/K9</f>
        <v>0</v>
      </c>
      <c r="M9" s="36">
        <v>0.5</v>
      </c>
      <c r="N9" s="35"/>
      <c r="O9" s="36"/>
      <c r="P9" s="38"/>
    </row>
    <row r="10" spans="1:16" ht="12" x14ac:dyDescent="0.15">
      <c r="A10" s="40"/>
      <c r="B10" s="41"/>
      <c r="C10" s="16" t="s">
        <v>8</v>
      </c>
      <c r="D10" s="17" t="s">
        <v>3</v>
      </c>
      <c r="E10" s="17" t="s">
        <v>5</v>
      </c>
      <c r="F10" s="17">
        <v>2</v>
      </c>
      <c r="G10" s="26"/>
      <c r="H10" s="17">
        <f t="shared" si="0"/>
        <v>0</v>
      </c>
      <c r="I10" s="17">
        <f>IF(D10="Binaire",1,3)</f>
        <v>1</v>
      </c>
      <c r="J10" s="34"/>
      <c r="K10" s="34"/>
      <c r="L10" s="36"/>
      <c r="M10" s="36"/>
      <c r="N10" s="35"/>
      <c r="O10" s="36"/>
      <c r="P10" s="38"/>
    </row>
    <row r="11" spans="1:16" ht="12" x14ac:dyDescent="0.15">
      <c r="A11" s="40" t="s">
        <v>10</v>
      </c>
      <c r="B11" s="41" t="s">
        <v>143</v>
      </c>
      <c r="C11" s="16" t="s">
        <v>205</v>
      </c>
      <c r="D11" s="17" t="s">
        <v>3</v>
      </c>
      <c r="E11" s="17" t="s">
        <v>5</v>
      </c>
      <c r="F11" s="17">
        <v>2</v>
      </c>
      <c r="G11" s="26"/>
      <c r="H11" s="17">
        <f t="shared" si="0"/>
        <v>0</v>
      </c>
      <c r="I11" s="17">
        <f>IF(D11="Binaire",1,3)</f>
        <v>1</v>
      </c>
      <c r="J11" s="34">
        <f>SUM(H11:H13)</f>
        <v>0</v>
      </c>
      <c r="K11" s="34">
        <f>SUM(I11:I13)</f>
        <v>5</v>
      </c>
      <c r="L11" s="36">
        <f>J11/K11</f>
        <v>0</v>
      </c>
      <c r="M11" s="36">
        <v>0.15</v>
      </c>
      <c r="N11" s="35">
        <f>L11*M11+L14*M14+L19*M19+L22*M22</f>
        <v>0</v>
      </c>
      <c r="O11" s="36">
        <v>0.05</v>
      </c>
      <c r="P11" s="38"/>
    </row>
    <row r="12" spans="1:16" ht="12" x14ac:dyDescent="0.15">
      <c r="A12" s="40"/>
      <c r="B12" s="41"/>
      <c r="C12" s="16" t="s">
        <v>67</v>
      </c>
      <c r="D12" s="17" t="s">
        <v>4</v>
      </c>
      <c r="E12" s="17" t="s">
        <v>5</v>
      </c>
      <c r="F12" s="17">
        <v>1</v>
      </c>
      <c r="G12" s="26"/>
      <c r="H12" s="17">
        <f t="shared" si="0"/>
        <v>0</v>
      </c>
      <c r="I12" s="17">
        <f>IF(D12="Binaire",1,3)</f>
        <v>3</v>
      </c>
      <c r="J12" s="34"/>
      <c r="K12" s="34"/>
      <c r="L12" s="36"/>
      <c r="M12" s="36"/>
      <c r="N12" s="35"/>
      <c r="O12" s="36"/>
      <c r="P12" s="38"/>
    </row>
    <row r="13" spans="1:16" ht="12" x14ac:dyDescent="0.15">
      <c r="A13" s="40"/>
      <c r="B13" s="41"/>
      <c r="C13" s="16" t="s">
        <v>206</v>
      </c>
      <c r="D13" s="17" t="s">
        <v>3</v>
      </c>
      <c r="E13" s="17" t="s">
        <v>5</v>
      </c>
      <c r="F13" s="17">
        <v>2</v>
      </c>
      <c r="G13" s="26"/>
      <c r="H13" s="17">
        <f t="shared" si="0"/>
        <v>0</v>
      </c>
      <c r="I13" s="17">
        <f>IF(D13="Binaire",1,3)</f>
        <v>1</v>
      </c>
      <c r="J13" s="34"/>
      <c r="K13" s="34"/>
      <c r="L13" s="36"/>
      <c r="M13" s="36"/>
      <c r="N13" s="35"/>
      <c r="O13" s="36"/>
      <c r="P13" s="38"/>
    </row>
    <row r="14" spans="1:16" s="3" customFormat="1" ht="12" x14ac:dyDescent="0.25">
      <c r="A14" s="40"/>
      <c r="B14" s="41" t="s">
        <v>11</v>
      </c>
      <c r="C14" s="16" t="s">
        <v>12</v>
      </c>
      <c r="D14" s="17" t="s">
        <v>3</v>
      </c>
      <c r="E14" s="17" t="s">
        <v>5</v>
      </c>
      <c r="F14" s="17">
        <v>2</v>
      </c>
      <c r="G14" s="26"/>
      <c r="H14" s="17">
        <f t="shared" si="0"/>
        <v>0</v>
      </c>
      <c r="I14" s="17">
        <f>IF(D14="Binaire",1,3)</f>
        <v>1</v>
      </c>
      <c r="J14" s="34">
        <f>SUM(H14:H18)</f>
        <v>0</v>
      </c>
      <c r="K14" s="34">
        <f>SUM(I14:I18)</f>
        <v>13</v>
      </c>
      <c r="L14" s="36">
        <f>+J14/K14</f>
        <v>0</v>
      </c>
      <c r="M14" s="36">
        <v>0.2</v>
      </c>
      <c r="N14" s="35"/>
      <c r="O14" s="36"/>
      <c r="P14" s="38"/>
    </row>
    <row r="15" spans="1:16" s="3" customFormat="1" ht="12" x14ac:dyDescent="0.25">
      <c r="A15" s="40"/>
      <c r="B15" s="41"/>
      <c r="C15" s="16" t="s">
        <v>69</v>
      </c>
      <c r="D15" s="17" t="s">
        <v>4</v>
      </c>
      <c r="E15" s="17" t="s">
        <v>5</v>
      </c>
      <c r="F15" s="17">
        <v>1</v>
      </c>
      <c r="G15" s="26"/>
      <c r="H15" s="17">
        <f t="shared" ref="H15:H16" si="1">F15*G15</f>
        <v>0</v>
      </c>
      <c r="I15" s="17">
        <f>IF(D15="Binaire",1,3)</f>
        <v>3</v>
      </c>
      <c r="J15" s="34"/>
      <c r="K15" s="34"/>
      <c r="L15" s="36"/>
      <c r="M15" s="36"/>
      <c r="N15" s="35"/>
      <c r="O15" s="36"/>
      <c r="P15" s="38"/>
    </row>
    <row r="16" spans="1:16" s="3" customFormat="1" ht="12" x14ac:dyDescent="0.25">
      <c r="A16" s="40"/>
      <c r="B16" s="41"/>
      <c r="C16" s="16" t="s">
        <v>68</v>
      </c>
      <c r="D16" s="17" t="s">
        <v>4</v>
      </c>
      <c r="E16" s="17" t="s">
        <v>5</v>
      </c>
      <c r="F16" s="17">
        <v>1</v>
      </c>
      <c r="G16" s="26"/>
      <c r="H16" s="17">
        <f t="shared" si="1"/>
        <v>0</v>
      </c>
      <c r="I16" s="17">
        <f>IF(D16="Binaire",1,3)</f>
        <v>3</v>
      </c>
      <c r="J16" s="34"/>
      <c r="K16" s="34"/>
      <c r="L16" s="36"/>
      <c r="M16" s="36"/>
      <c r="N16" s="35"/>
      <c r="O16" s="36"/>
      <c r="P16" s="38"/>
    </row>
    <row r="17" spans="1:16" s="3" customFormat="1" ht="12" x14ac:dyDescent="0.25">
      <c r="A17" s="40"/>
      <c r="B17" s="41"/>
      <c r="C17" s="16" t="s">
        <v>185</v>
      </c>
      <c r="D17" s="17" t="s">
        <v>4</v>
      </c>
      <c r="E17" s="17" t="s">
        <v>5</v>
      </c>
      <c r="F17" s="17">
        <v>1</v>
      </c>
      <c r="G17" s="26"/>
      <c r="H17" s="17">
        <f t="shared" ref="H17:H18" si="2">F17*G17</f>
        <v>0</v>
      </c>
      <c r="I17" s="17">
        <f>IF(D17="Binaire",1,3)</f>
        <v>3</v>
      </c>
      <c r="J17" s="34"/>
      <c r="K17" s="34"/>
      <c r="L17" s="36"/>
      <c r="M17" s="36"/>
      <c r="N17" s="35"/>
      <c r="O17" s="36"/>
      <c r="P17" s="38"/>
    </row>
    <row r="18" spans="1:16" s="3" customFormat="1" ht="12" x14ac:dyDescent="0.25">
      <c r="A18" s="40"/>
      <c r="B18" s="41"/>
      <c r="C18" s="16" t="s">
        <v>186</v>
      </c>
      <c r="D18" s="17" t="s">
        <v>4</v>
      </c>
      <c r="E18" s="17" t="s">
        <v>5</v>
      </c>
      <c r="F18" s="17">
        <v>1</v>
      </c>
      <c r="G18" s="26"/>
      <c r="H18" s="17">
        <f t="shared" si="2"/>
        <v>0</v>
      </c>
      <c r="I18" s="17">
        <f>IF(D18="Binaire",1,3)</f>
        <v>3</v>
      </c>
      <c r="J18" s="34"/>
      <c r="K18" s="34"/>
      <c r="L18" s="36"/>
      <c r="M18" s="36"/>
      <c r="N18" s="35"/>
      <c r="O18" s="36"/>
      <c r="P18" s="38"/>
    </row>
    <row r="19" spans="1:16" s="3" customFormat="1" ht="12" x14ac:dyDescent="0.25">
      <c r="A19" s="40"/>
      <c r="B19" s="41" t="s">
        <v>160</v>
      </c>
      <c r="C19" s="16" t="s">
        <v>159</v>
      </c>
      <c r="D19" s="17" t="s">
        <v>3</v>
      </c>
      <c r="E19" s="17" t="s">
        <v>5</v>
      </c>
      <c r="F19" s="17">
        <v>1</v>
      </c>
      <c r="G19" s="26"/>
      <c r="H19" s="17">
        <f t="shared" si="0"/>
        <v>0</v>
      </c>
      <c r="I19" s="17">
        <f>IF(D19="Binaire",1,3)</f>
        <v>1</v>
      </c>
      <c r="J19" s="34">
        <f>SUM(H19:H21)</f>
        <v>0</v>
      </c>
      <c r="K19" s="34">
        <f>SUM(I19:I21)</f>
        <v>5</v>
      </c>
      <c r="L19" s="36">
        <f>+J19/K19</f>
        <v>0</v>
      </c>
      <c r="M19" s="36">
        <v>0.5</v>
      </c>
      <c r="N19" s="35"/>
      <c r="O19" s="36"/>
      <c r="P19" s="38"/>
    </row>
    <row r="20" spans="1:16" s="3" customFormat="1" ht="12" x14ac:dyDescent="0.25">
      <c r="A20" s="40"/>
      <c r="B20" s="41"/>
      <c r="C20" s="16" t="s">
        <v>157</v>
      </c>
      <c r="D20" s="17" t="s">
        <v>4</v>
      </c>
      <c r="E20" s="17" t="s">
        <v>5</v>
      </c>
      <c r="F20" s="17">
        <v>1</v>
      </c>
      <c r="G20" s="26"/>
      <c r="H20" s="17">
        <f t="shared" ref="H20" si="3">F20*G20</f>
        <v>0</v>
      </c>
      <c r="I20" s="17">
        <f>IF(D20="Binaire",1,3)</f>
        <v>3</v>
      </c>
      <c r="J20" s="34"/>
      <c r="K20" s="34"/>
      <c r="L20" s="36"/>
      <c r="M20" s="36"/>
      <c r="N20" s="35"/>
      <c r="O20" s="36"/>
      <c r="P20" s="38"/>
    </row>
    <row r="21" spans="1:16" ht="12" x14ac:dyDescent="0.15">
      <c r="A21" s="40"/>
      <c r="B21" s="41"/>
      <c r="C21" s="16" t="s">
        <v>158</v>
      </c>
      <c r="D21" s="17" t="s">
        <v>3</v>
      </c>
      <c r="E21" s="17" t="s">
        <v>5</v>
      </c>
      <c r="F21" s="17">
        <v>1</v>
      </c>
      <c r="G21" s="26"/>
      <c r="H21" s="17">
        <f t="shared" si="0"/>
        <v>0</v>
      </c>
      <c r="I21" s="17">
        <f>IF(D21="Binaire",1,3)</f>
        <v>1</v>
      </c>
      <c r="J21" s="34"/>
      <c r="K21" s="34"/>
      <c r="L21" s="36"/>
      <c r="M21" s="36"/>
      <c r="N21" s="35"/>
      <c r="O21" s="36"/>
      <c r="P21" s="38"/>
    </row>
    <row r="22" spans="1:16" ht="24" x14ac:dyDescent="0.15">
      <c r="A22" s="40"/>
      <c r="B22" s="16" t="s">
        <v>164</v>
      </c>
      <c r="C22" s="16" t="s">
        <v>165</v>
      </c>
      <c r="D22" s="17" t="s">
        <v>3</v>
      </c>
      <c r="E22" s="17" t="s">
        <v>5</v>
      </c>
      <c r="F22" s="17">
        <v>2</v>
      </c>
      <c r="G22" s="26"/>
      <c r="H22" s="17">
        <f t="shared" si="0"/>
        <v>0</v>
      </c>
      <c r="I22" s="17">
        <f>IF(D22="Binaire",1,3)</f>
        <v>1</v>
      </c>
      <c r="J22" s="17">
        <f>SUM(H22)</f>
        <v>0</v>
      </c>
      <c r="K22" s="17">
        <f>SUM(I22)</f>
        <v>1</v>
      </c>
      <c r="L22" s="18">
        <f>+J22/K22</f>
        <v>0</v>
      </c>
      <c r="M22" s="18">
        <v>0.15</v>
      </c>
      <c r="N22" s="35"/>
      <c r="O22" s="36"/>
      <c r="P22" s="38"/>
    </row>
    <row r="23" spans="1:16" ht="12" x14ac:dyDescent="0.15">
      <c r="A23" s="40" t="s">
        <v>13</v>
      </c>
      <c r="B23" s="41" t="s">
        <v>13</v>
      </c>
      <c r="C23" s="16" t="s">
        <v>161</v>
      </c>
      <c r="D23" s="17" t="s">
        <v>3</v>
      </c>
      <c r="E23" s="17" t="s">
        <v>5</v>
      </c>
      <c r="F23" s="17">
        <v>2</v>
      </c>
      <c r="G23" s="26"/>
      <c r="H23" s="17">
        <f t="shared" si="0"/>
        <v>0</v>
      </c>
      <c r="I23" s="17">
        <f>IF(D23="Binaire",1,3)</f>
        <v>1</v>
      </c>
      <c r="J23" s="34">
        <f>SUM(H23:H26)</f>
        <v>0</v>
      </c>
      <c r="K23" s="34">
        <f>SUM(I23:I26)</f>
        <v>8</v>
      </c>
      <c r="L23" s="36">
        <f>+J23/K23</f>
        <v>0</v>
      </c>
      <c r="M23" s="36">
        <v>1</v>
      </c>
      <c r="N23" s="35">
        <f>M23*L23</f>
        <v>0</v>
      </c>
      <c r="O23" s="36">
        <v>0.05</v>
      </c>
      <c r="P23" s="38"/>
    </row>
    <row r="24" spans="1:16" ht="12" x14ac:dyDescent="0.15">
      <c r="A24" s="40"/>
      <c r="B24" s="41"/>
      <c r="C24" s="16" t="s">
        <v>162</v>
      </c>
      <c r="D24" s="17" t="s">
        <v>4</v>
      </c>
      <c r="E24" s="17" t="s">
        <v>5</v>
      </c>
      <c r="F24" s="17">
        <v>1</v>
      </c>
      <c r="G24" s="26"/>
      <c r="H24" s="17">
        <f t="shared" ref="H24:H25" si="4">F24*G24</f>
        <v>0</v>
      </c>
      <c r="I24" s="17">
        <f>IF(D24="Binaire",1,3)</f>
        <v>3</v>
      </c>
      <c r="J24" s="34"/>
      <c r="K24" s="34"/>
      <c r="L24" s="36"/>
      <c r="M24" s="36"/>
      <c r="N24" s="35"/>
      <c r="O24" s="36"/>
      <c r="P24" s="38"/>
    </row>
    <row r="25" spans="1:16" ht="12" x14ac:dyDescent="0.15">
      <c r="A25" s="40"/>
      <c r="B25" s="41"/>
      <c r="C25" s="16" t="s">
        <v>163</v>
      </c>
      <c r="D25" s="17" t="s">
        <v>4</v>
      </c>
      <c r="E25" s="17" t="s">
        <v>5</v>
      </c>
      <c r="F25" s="17">
        <v>1</v>
      </c>
      <c r="G25" s="26"/>
      <c r="H25" s="17">
        <f t="shared" si="4"/>
        <v>0</v>
      </c>
      <c r="I25" s="17">
        <f>IF(D25="Binaire",1,3)</f>
        <v>3</v>
      </c>
      <c r="J25" s="34"/>
      <c r="K25" s="34"/>
      <c r="L25" s="36"/>
      <c r="M25" s="36"/>
      <c r="N25" s="35"/>
      <c r="O25" s="36"/>
      <c r="P25" s="38"/>
    </row>
    <row r="26" spans="1:16" ht="12" x14ac:dyDescent="0.15">
      <c r="A26" s="40"/>
      <c r="B26" s="41"/>
      <c r="C26" s="16" t="s">
        <v>207</v>
      </c>
      <c r="D26" s="17" t="s">
        <v>3</v>
      </c>
      <c r="E26" s="17" t="s">
        <v>5</v>
      </c>
      <c r="F26" s="17">
        <v>2</v>
      </c>
      <c r="G26" s="26"/>
      <c r="H26" s="17">
        <f t="shared" si="0"/>
        <v>0</v>
      </c>
      <c r="I26" s="17">
        <f>IF(D26="Binaire",1,3)</f>
        <v>1</v>
      </c>
      <c r="J26" s="34"/>
      <c r="K26" s="34"/>
      <c r="L26" s="36"/>
      <c r="M26" s="36"/>
      <c r="N26" s="35"/>
      <c r="O26" s="36"/>
      <c r="P26" s="38"/>
    </row>
    <row r="27" spans="1:16" ht="12" x14ac:dyDescent="0.15">
      <c r="A27" s="40" t="s">
        <v>166</v>
      </c>
      <c r="B27" s="41" t="s">
        <v>166</v>
      </c>
      <c r="C27" s="16" t="s">
        <v>167</v>
      </c>
      <c r="D27" s="17" t="s">
        <v>3</v>
      </c>
      <c r="E27" s="17" t="s">
        <v>5</v>
      </c>
      <c r="F27" s="17">
        <v>2</v>
      </c>
      <c r="G27" s="26"/>
      <c r="H27" s="17">
        <f t="shared" si="0"/>
        <v>0</v>
      </c>
      <c r="I27" s="17">
        <f>IF(D27="Binaire",1,3)</f>
        <v>1</v>
      </c>
      <c r="J27" s="34">
        <f>SUM(H27:H31)</f>
        <v>0</v>
      </c>
      <c r="K27" s="34">
        <f>SUM(I27:I31)</f>
        <v>7</v>
      </c>
      <c r="L27" s="36">
        <f>+J27/K27</f>
        <v>0</v>
      </c>
      <c r="M27" s="36">
        <v>1</v>
      </c>
      <c r="N27" s="35">
        <f>L27*M27</f>
        <v>0</v>
      </c>
      <c r="O27" s="36">
        <v>0.05</v>
      </c>
      <c r="P27" s="38"/>
    </row>
    <row r="28" spans="1:16" ht="12" x14ac:dyDescent="0.15">
      <c r="A28" s="40"/>
      <c r="B28" s="41"/>
      <c r="C28" s="16" t="s">
        <v>168</v>
      </c>
      <c r="D28" s="17" t="s">
        <v>3</v>
      </c>
      <c r="E28" s="17" t="s">
        <v>195</v>
      </c>
      <c r="F28" s="17">
        <v>1</v>
      </c>
      <c r="G28" s="26"/>
      <c r="H28" s="17">
        <f t="shared" si="0"/>
        <v>0</v>
      </c>
      <c r="I28" s="17">
        <f>IF(D28="Binaire",1,3)</f>
        <v>1</v>
      </c>
      <c r="J28" s="34"/>
      <c r="K28" s="34"/>
      <c r="L28" s="36"/>
      <c r="M28" s="36"/>
      <c r="N28" s="35"/>
      <c r="O28" s="36"/>
      <c r="P28" s="38"/>
    </row>
    <row r="29" spans="1:16" ht="12" x14ac:dyDescent="0.15">
      <c r="A29" s="40"/>
      <c r="B29" s="41"/>
      <c r="C29" s="16" t="s">
        <v>169</v>
      </c>
      <c r="D29" s="17" t="s">
        <v>3</v>
      </c>
      <c r="E29" s="17" t="s">
        <v>195</v>
      </c>
      <c r="F29" s="17">
        <v>1</v>
      </c>
      <c r="G29" s="26"/>
      <c r="H29" s="17">
        <f t="shared" si="0"/>
        <v>0</v>
      </c>
      <c r="I29" s="17">
        <f>IF(D29="Binaire",1,3)</f>
        <v>1</v>
      </c>
      <c r="J29" s="34"/>
      <c r="K29" s="34"/>
      <c r="L29" s="36"/>
      <c r="M29" s="36"/>
      <c r="N29" s="35"/>
      <c r="O29" s="36"/>
      <c r="P29" s="38"/>
    </row>
    <row r="30" spans="1:16" ht="12" x14ac:dyDescent="0.15">
      <c r="A30" s="40"/>
      <c r="B30" s="41"/>
      <c r="C30" s="19" t="s">
        <v>96</v>
      </c>
      <c r="D30" s="17" t="s">
        <v>3</v>
      </c>
      <c r="E30" s="17" t="s">
        <v>195</v>
      </c>
      <c r="F30" s="17">
        <v>1</v>
      </c>
      <c r="G30" s="26"/>
      <c r="H30" s="17">
        <f t="shared" si="0"/>
        <v>0</v>
      </c>
      <c r="I30" s="17">
        <f>IF(D30="Binaire",1,3)</f>
        <v>1</v>
      </c>
      <c r="J30" s="34"/>
      <c r="K30" s="34"/>
      <c r="L30" s="36"/>
      <c r="M30" s="36"/>
      <c r="N30" s="35"/>
      <c r="O30" s="36"/>
      <c r="P30" s="38"/>
    </row>
    <row r="31" spans="1:16" ht="12" x14ac:dyDescent="0.15">
      <c r="A31" s="40"/>
      <c r="B31" s="41"/>
      <c r="C31" s="16" t="s">
        <v>97</v>
      </c>
      <c r="D31" s="17" t="s">
        <v>4</v>
      </c>
      <c r="E31" s="17" t="s">
        <v>195</v>
      </c>
      <c r="F31" s="17">
        <v>1</v>
      </c>
      <c r="G31" s="26"/>
      <c r="H31" s="17">
        <f t="shared" ref="H31" si="5">F31*G31</f>
        <v>0</v>
      </c>
      <c r="I31" s="17">
        <f>IF(D31="Binaire",1,3)</f>
        <v>3</v>
      </c>
      <c r="J31" s="34"/>
      <c r="K31" s="34"/>
      <c r="L31" s="36"/>
      <c r="M31" s="36"/>
      <c r="N31" s="35"/>
      <c r="O31" s="36"/>
      <c r="P31" s="38"/>
    </row>
    <row r="32" spans="1:16" ht="12" x14ac:dyDescent="0.15">
      <c r="A32" s="40" t="s">
        <v>85</v>
      </c>
      <c r="B32" s="41" t="s">
        <v>85</v>
      </c>
      <c r="C32" s="16" t="s">
        <v>82</v>
      </c>
      <c r="D32" s="17" t="s">
        <v>3</v>
      </c>
      <c r="E32" s="17" t="s">
        <v>5</v>
      </c>
      <c r="F32" s="17">
        <v>2</v>
      </c>
      <c r="G32" s="26"/>
      <c r="H32" s="17">
        <f t="shared" si="0"/>
        <v>0</v>
      </c>
      <c r="I32" s="17">
        <f>IF(D32="Binaire",1,3)</f>
        <v>1</v>
      </c>
      <c r="J32" s="34">
        <f>SUM(H32:H34)</f>
        <v>0</v>
      </c>
      <c r="K32" s="34">
        <f>SUM(I32:I34)</f>
        <v>7</v>
      </c>
      <c r="L32" s="36">
        <f>+J32/K32</f>
        <v>0</v>
      </c>
      <c r="M32" s="36">
        <v>1</v>
      </c>
      <c r="N32" s="35">
        <f>L32*M32</f>
        <v>0</v>
      </c>
      <c r="O32" s="36">
        <v>0.02</v>
      </c>
      <c r="P32" s="38"/>
    </row>
    <row r="33" spans="1:16" ht="12" x14ac:dyDescent="0.15">
      <c r="A33" s="40"/>
      <c r="B33" s="41"/>
      <c r="C33" s="16" t="s">
        <v>83</v>
      </c>
      <c r="D33" s="17" t="s">
        <v>4</v>
      </c>
      <c r="E33" s="17" t="s">
        <v>5</v>
      </c>
      <c r="F33" s="17">
        <v>1</v>
      </c>
      <c r="G33" s="26"/>
      <c r="H33" s="17">
        <f t="shared" ref="H33:H34" si="6">F33*G33</f>
        <v>0</v>
      </c>
      <c r="I33" s="17">
        <f>IF(D33="Binaire",1,3)</f>
        <v>3</v>
      </c>
      <c r="J33" s="34"/>
      <c r="K33" s="34"/>
      <c r="L33" s="36"/>
      <c r="M33" s="36"/>
      <c r="N33" s="35"/>
      <c r="O33" s="36"/>
      <c r="P33" s="38"/>
    </row>
    <row r="34" spans="1:16" ht="12" x14ac:dyDescent="0.15">
      <c r="A34" s="40"/>
      <c r="B34" s="41"/>
      <c r="C34" s="16" t="s">
        <v>84</v>
      </c>
      <c r="D34" s="17" t="s">
        <v>4</v>
      </c>
      <c r="E34" s="17" t="s">
        <v>5</v>
      </c>
      <c r="F34" s="17">
        <v>1</v>
      </c>
      <c r="G34" s="26"/>
      <c r="H34" s="17">
        <f t="shared" si="6"/>
        <v>0</v>
      </c>
      <c r="I34" s="17">
        <f>IF(D34="Binaire",1,3)</f>
        <v>3</v>
      </c>
      <c r="J34" s="34"/>
      <c r="K34" s="34"/>
      <c r="L34" s="36"/>
      <c r="M34" s="36"/>
      <c r="N34" s="35"/>
      <c r="O34" s="36"/>
      <c r="P34" s="38"/>
    </row>
    <row r="35" spans="1:16" ht="12" x14ac:dyDescent="0.15">
      <c r="A35" s="40" t="s">
        <v>17</v>
      </c>
      <c r="B35" s="41" t="s">
        <v>25</v>
      </c>
      <c r="C35" s="16" t="s">
        <v>170</v>
      </c>
      <c r="D35" s="17" t="s">
        <v>3</v>
      </c>
      <c r="E35" s="17" t="s">
        <v>5</v>
      </c>
      <c r="F35" s="17">
        <v>2</v>
      </c>
      <c r="G35" s="26"/>
      <c r="H35" s="17">
        <f t="shared" ref="H35:H43" si="7">F35*G35</f>
        <v>0</v>
      </c>
      <c r="I35" s="17">
        <f>IF(D35="Binaire",1,3)</f>
        <v>1</v>
      </c>
      <c r="J35" s="34">
        <f>SUM(H35:H39)</f>
        <v>0</v>
      </c>
      <c r="K35" s="34">
        <f>SUM(I35:I39)</f>
        <v>9</v>
      </c>
      <c r="L35" s="36">
        <f>+J35/K35</f>
        <v>0</v>
      </c>
      <c r="M35" s="36">
        <v>0.5</v>
      </c>
      <c r="N35" s="35">
        <f>L35*M35+L40*M40</f>
        <v>0</v>
      </c>
      <c r="O35" s="36">
        <v>7.4999999999999997E-2</v>
      </c>
      <c r="P35" s="38"/>
    </row>
    <row r="36" spans="1:16" ht="12" x14ac:dyDescent="0.15">
      <c r="A36" s="40"/>
      <c r="B36" s="41"/>
      <c r="C36" s="16" t="s">
        <v>187</v>
      </c>
      <c r="D36" s="17" t="s">
        <v>4</v>
      </c>
      <c r="E36" s="17" t="s">
        <v>5</v>
      </c>
      <c r="F36" s="17">
        <v>1</v>
      </c>
      <c r="G36" s="26"/>
      <c r="H36" s="17">
        <f t="shared" si="7"/>
        <v>0</v>
      </c>
      <c r="I36" s="17">
        <f>IF(D36="Binaire",1,3)</f>
        <v>3</v>
      </c>
      <c r="J36" s="34"/>
      <c r="K36" s="34"/>
      <c r="L36" s="36"/>
      <c r="M36" s="36"/>
      <c r="N36" s="35"/>
      <c r="O36" s="36"/>
      <c r="P36" s="38"/>
    </row>
    <row r="37" spans="1:16" ht="12" x14ac:dyDescent="0.15">
      <c r="A37" s="40"/>
      <c r="B37" s="41"/>
      <c r="C37" s="16" t="s">
        <v>188</v>
      </c>
      <c r="D37" s="17" t="s">
        <v>4</v>
      </c>
      <c r="E37" s="17" t="s">
        <v>5</v>
      </c>
      <c r="F37" s="17">
        <v>1</v>
      </c>
      <c r="G37" s="26"/>
      <c r="H37" s="17">
        <f t="shared" si="7"/>
        <v>0</v>
      </c>
      <c r="I37" s="17">
        <f>IF(D37="Binaire",1,3)</f>
        <v>3</v>
      </c>
      <c r="J37" s="34"/>
      <c r="K37" s="34"/>
      <c r="L37" s="36"/>
      <c r="M37" s="36"/>
      <c r="N37" s="35"/>
      <c r="O37" s="36"/>
      <c r="P37" s="38"/>
    </row>
    <row r="38" spans="1:16" ht="12" x14ac:dyDescent="0.15">
      <c r="A38" s="40"/>
      <c r="B38" s="41"/>
      <c r="C38" s="16" t="s">
        <v>171</v>
      </c>
      <c r="D38" s="17" t="s">
        <v>3</v>
      </c>
      <c r="E38" s="17" t="s">
        <v>5</v>
      </c>
      <c r="F38" s="17">
        <v>3</v>
      </c>
      <c r="G38" s="26"/>
      <c r="H38" s="17">
        <f t="shared" si="7"/>
        <v>0</v>
      </c>
      <c r="I38" s="17">
        <f>IF(D38="Binaire",1,3)</f>
        <v>1</v>
      </c>
      <c r="J38" s="34"/>
      <c r="K38" s="34"/>
      <c r="L38" s="36"/>
      <c r="M38" s="36"/>
      <c r="N38" s="35"/>
      <c r="O38" s="36"/>
      <c r="P38" s="38"/>
    </row>
    <row r="39" spans="1:16" ht="12" x14ac:dyDescent="0.15">
      <c r="A39" s="40"/>
      <c r="B39" s="41"/>
      <c r="C39" s="16" t="s">
        <v>118</v>
      </c>
      <c r="D39" s="17" t="s">
        <v>3</v>
      </c>
      <c r="E39" s="17" t="s">
        <v>5</v>
      </c>
      <c r="F39" s="17">
        <v>1</v>
      </c>
      <c r="G39" s="26"/>
      <c r="H39" s="17">
        <f t="shared" si="7"/>
        <v>0</v>
      </c>
      <c r="I39" s="17">
        <f>IF(D39="Binaire",1,3)</f>
        <v>1</v>
      </c>
      <c r="J39" s="34"/>
      <c r="K39" s="34"/>
      <c r="L39" s="36"/>
      <c r="M39" s="36"/>
      <c r="N39" s="35"/>
      <c r="O39" s="36"/>
      <c r="P39" s="38"/>
    </row>
    <row r="40" spans="1:16" ht="12" x14ac:dyDescent="0.15">
      <c r="A40" s="40"/>
      <c r="B40" s="41" t="s">
        <v>72</v>
      </c>
      <c r="C40" s="16" t="s">
        <v>70</v>
      </c>
      <c r="D40" s="17" t="s">
        <v>4</v>
      </c>
      <c r="E40" s="17" t="s">
        <v>5</v>
      </c>
      <c r="F40" s="17">
        <v>1</v>
      </c>
      <c r="G40" s="26"/>
      <c r="H40" s="17">
        <f t="shared" si="7"/>
        <v>0</v>
      </c>
      <c r="I40" s="17">
        <f>IF(D40="Binaire",1,3)</f>
        <v>3</v>
      </c>
      <c r="J40" s="34">
        <f>SUM(H40:H43)</f>
        <v>0</v>
      </c>
      <c r="K40" s="34">
        <f>SUM(I40:I43)</f>
        <v>12</v>
      </c>
      <c r="L40" s="36">
        <f>+J40/K40</f>
        <v>0</v>
      </c>
      <c r="M40" s="36">
        <v>0.5</v>
      </c>
      <c r="N40" s="35"/>
      <c r="O40" s="36"/>
      <c r="P40" s="38"/>
    </row>
    <row r="41" spans="1:16" ht="12" x14ac:dyDescent="0.15">
      <c r="A41" s="40"/>
      <c r="B41" s="41"/>
      <c r="C41" s="16" t="s">
        <v>71</v>
      </c>
      <c r="D41" s="17" t="s">
        <v>4</v>
      </c>
      <c r="E41" s="17" t="s">
        <v>5</v>
      </c>
      <c r="F41" s="17">
        <v>1</v>
      </c>
      <c r="G41" s="26"/>
      <c r="H41" s="17">
        <f t="shared" si="7"/>
        <v>0</v>
      </c>
      <c r="I41" s="17">
        <f>IF(D41="Binaire",1,3)</f>
        <v>3</v>
      </c>
      <c r="J41" s="34"/>
      <c r="K41" s="34"/>
      <c r="L41" s="36"/>
      <c r="M41" s="36"/>
      <c r="N41" s="35"/>
      <c r="O41" s="36"/>
      <c r="P41" s="38"/>
    </row>
    <row r="42" spans="1:16" ht="12" x14ac:dyDescent="0.15">
      <c r="A42" s="40"/>
      <c r="B42" s="41"/>
      <c r="C42" s="16" t="s">
        <v>119</v>
      </c>
      <c r="D42" s="17" t="s">
        <v>4</v>
      </c>
      <c r="E42" s="17" t="s">
        <v>5</v>
      </c>
      <c r="F42" s="17">
        <v>1</v>
      </c>
      <c r="G42" s="26"/>
      <c r="H42" s="17">
        <f t="shared" si="7"/>
        <v>0</v>
      </c>
      <c r="I42" s="17">
        <f>IF(D42="Binaire",1,3)</f>
        <v>3</v>
      </c>
      <c r="J42" s="34"/>
      <c r="K42" s="34"/>
      <c r="L42" s="36"/>
      <c r="M42" s="36"/>
      <c r="N42" s="35"/>
      <c r="O42" s="36"/>
      <c r="P42" s="38"/>
    </row>
    <row r="43" spans="1:16" ht="12" x14ac:dyDescent="0.15">
      <c r="A43" s="40"/>
      <c r="B43" s="41"/>
      <c r="C43" s="16" t="s">
        <v>120</v>
      </c>
      <c r="D43" s="17" t="s">
        <v>4</v>
      </c>
      <c r="E43" s="17" t="s">
        <v>5</v>
      </c>
      <c r="F43" s="17">
        <v>1</v>
      </c>
      <c r="G43" s="26"/>
      <c r="H43" s="17">
        <f t="shared" si="7"/>
        <v>0</v>
      </c>
      <c r="I43" s="17">
        <f>IF(D43="Binaire",1,3)</f>
        <v>3</v>
      </c>
      <c r="J43" s="34"/>
      <c r="K43" s="34"/>
      <c r="L43" s="36"/>
      <c r="M43" s="36"/>
      <c r="N43" s="35"/>
      <c r="O43" s="36"/>
      <c r="P43" s="38"/>
    </row>
    <row r="44" spans="1:16" ht="12" x14ac:dyDescent="0.15">
      <c r="A44" s="40" t="s">
        <v>150</v>
      </c>
      <c r="B44" s="41" t="s">
        <v>25</v>
      </c>
      <c r="C44" s="16" t="s">
        <v>189</v>
      </c>
      <c r="D44" s="17" t="s">
        <v>3</v>
      </c>
      <c r="E44" s="17" t="s">
        <v>195</v>
      </c>
      <c r="F44" s="17">
        <v>2</v>
      </c>
      <c r="G44" s="26"/>
      <c r="H44" s="17">
        <f t="shared" ref="H44:H55" si="8">F44*G44</f>
        <v>0</v>
      </c>
      <c r="I44" s="17">
        <f>IF(D44="Binaire",1,3)</f>
        <v>1</v>
      </c>
      <c r="J44" s="34">
        <f>SUM(H44:H46)</f>
        <v>0</v>
      </c>
      <c r="K44" s="34">
        <f>SUM(I44:I46)</f>
        <v>3</v>
      </c>
      <c r="L44" s="36">
        <f>+J44/K44</f>
        <v>0</v>
      </c>
      <c r="M44" s="36">
        <v>0.5</v>
      </c>
      <c r="N44" s="35">
        <f>L44*M44+L47*M47</f>
        <v>0</v>
      </c>
      <c r="O44" s="36">
        <v>7.4999999999999997E-2</v>
      </c>
      <c r="P44" s="38"/>
    </row>
    <row r="45" spans="1:16" ht="12" x14ac:dyDescent="0.15">
      <c r="A45" s="40"/>
      <c r="B45" s="41"/>
      <c r="C45" s="16" t="s">
        <v>18</v>
      </c>
      <c r="D45" s="17" t="s">
        <v>3</v>
      </c>
      <c r="E45" s="17" t="s">
        <v>195</v>
      </c>
      <c r="F45" s="17">
        <v>2</v>
      </c>
      <c r="G45" s="26"/>
      <c r="H45" s="17">
        <f t="shared" si="8"/>
        <v>0</v>
      </c>
      <c r="I45" s="17">
        <f>IF(D45="Binaire",1,3)</f>
        <v>1</v>
      </c>
      <c r="J45" s="34"/>
      <c r="K45" s="34"/>
      <c r="L45" s="36"/>
      <c r="M45" s="36"/>
      <c r="N45" s="35"/>
      <c r="O45" s="36"/>
      <c r="P45" s="38"/>
    </row>
    <row r="46" spans="1:16" ht="12" x14ac:dyDescent="0.15">
      <c r="A46" s="40"/>
      <c r="B46" s="41"/>
      <c r="C46" s="16" t="s">
        <v>73</v>
      </c>
      <c r="D46" s="17" t="s">
        <v>3</v>
      </c>
      <c r="E46" s="17" t="s">
        <v>195</v>
      </c>
      <c r="F46" s="17">
        <v>1</v>
      </c>
      <c r="G46" s="26"/>
      <c r="H46" s="17">
        <f t="shared" si="8"/>
        <v>0</v>
      </c>
      <c r="I46" s="17">
        <f>IF(D46="Binaire",1,3)</f>
        <v>1</v>
      </c>
      <c r="J46" s="34"/>
      <c r="K46" s="34"/>
      <c r="L46" s="36"/>
      <c r="M46" s="36"/>
      <c r="N46" s="35"/>
      <c r="O46" s="36"/>
      <c r="P46" s="38"/>
    </row>
    <row r="47" spans="1:16" ht="12" x14ac:dyDescent="0.15">
      <c r="A47" s="40"/>
      <c r="B47" s="41" t="s">
        <v>72</v>
      </c>
      <c r="C47" s="16" t="s">
        <v>148</v>
      </c>
      <c r="D47" s="17" t="s">
        <v>4</v>
      </c>
      <c r="E47" s="17" t="s">
        <v>5</v>
      </c>
      <c r="F47" s="17">
        <v>1</v>
      </c>
      <c r="G47" s="26"/>
      <c r="H47" s="17">
        <f t="shared" si="8"/>
        <v>0</v>
      </c>
      <c r="I47" s="17">
        <f>IF(D47="Binaire",1,3)</f>
        <v>3</v>
      </c>
      <c r="J47" s="34">
        <f>SUM(H47:H52)</f>
        <v>0</v>
      </c>
      <c r="K47" s="34">
        <f>SUM(I47:I52)</f>
        <v>18</v>
      </c>
      <c r="L47" s="36">
        <f>+J47/K47</f>
        <v>0</v>
      </c>
      <c r="M47" s="36">
        <v>0.5</v>
      </c>
      <c r="N47" s="35"/>
      <c r="O47" s="36"/>
      <c r="P47" s="38"/>
    </row>
    <row r="48" spans="1:16" ht="12" x14ac:dyDescent="0.15">
      <c r="A48" s="40"/>
      <c r="B48" s="41"/>
      <c r="C48" s="16" t="s">
        <v>149</v>
      </c>
      <c r="D48" s="17" t="s">
        <v>4</v>
      </c>
      <c r="E48" s="17" t="s">
        <v>5</v>
      </c>
      <c r="F48" s="17">
        <v>1</v>
      </c>
      <c r="G48" s="26"/>
      <c r="H48" s="17">
        <f t="shared" si="8"/>
        <v>0</v>
      </c>
      <c r="I48" s="17">
        <f>IF(D48="Binaire",1,3)</f>
        <v>3</v>
      </c>
      <c r="J48" s="34"/>
      <c r="K48" s="34"/>
      <c r="L48" s="36"/>
      <c r="M48" s="36"/>
      <c r="N48" s="35"/>
      <c r="O48" s="36"/>
      <c r="P48" s="38"/>
    </row>
    <row r="49" spans="1:16" ht="12" x14ac:dyDescent="0.15">
      <c r="A49" s="40"/>
      <c r="B49" s="41"/>
      <c r="C49" s="16" t="s">
        <v>70</v>
      </c>
      <c r="D49" s="17" t="s">
        <v>4</v>
      </c>
      <c r="E49" s="17" t="s">
        <v>5</v>
      </c>
      <c r="F49" s="17">
        <v>1</v>
      </c>
      <c r="G49" s="26"/>
      <c r="H49" s="17">
        <f t="shared" si="8"/>
        <v>0</v>
      </c>
      <c r="I49" s="17">
        <f>IF(D49="Binaire",1,3)</f>
        <v>3</v>
      </c>
      <c r="J49" s="34"/>
      <c r="K49" s="34"/>
      <c r="L49" s="36"/>
      <c r="M49" s="36"/>
      <c r="N49" s="35"/>
      <c r="O49" s="36"/>
      <c r="P49" s="38"/>
    </row>
    <row r="50" spans="1:16" ht="12" x14ac:dyDescent="0.15">
      <c r="A50" s="40"/>
      <c r="B50" s="41"/>
      <c r="C50" s="16" t="s">
        <v>71</v>
      </c>
      <c r="D50" s="17" t="s">
        <v>4</v>
      </c>
      <c r="E50" s="17" t="s">
        <v>5</v>
      </c>
      <c r="F50" s="17">
        <v>1</v>
      </c>
      <c r="G50" s="26"/>
      <c r="H50" s="17">
        <f t="shared" si="8"/>
        <v>0</v>
      </c>
      <c r="I50" s="17">
        <f>IF(D50="Binaire",1,3)</f>
        <v>3</v>
      </c>
      <c r="J50" s="34"/>
      <c r="K50" s="34"/>
      <c r="L50" s="36"/>
      <c r="M50" s="36"/>
      <c r="N50" s="35"/>
      <c r="O50" s="36"/>
      <c r="P50" s="38"/>
    </row>
    <row r="51" spans="1:16" ht="12" x14ac:dyDescent="0.15">
      <c r="A51" s="40"/>
      <c r="B51" s="41"/>
      <c r="C51" s="16" t="s">
        <v>119</v>
      </c>
      <c r="D51" s="17" t="s">
        <v>4</v>
      </c>
      <c r="E51" s="17" t="s">
        <v>5</v>
      </c>
      <c r="F51" s="17">
        <v>1</v>
      </c>
      <c r="G51" s="26"/>
      <c r="H51" s="17">
        <f t="shared" si="8"/>
        <v>0</v>
      </c>
      <c r="I51" s="17">
        <f>IF(D51="Binaire",1,3)</f>
        <v>3</v>
      </c>
      <c r="J51" s="34"/>
      <c r="K51" s="34"/>
      <c r="L51" s="36"/>
      <c r="M51" s="36"/>
      <c r="N51" s="35"/>
      <c r="O51" s="36"/>
      <c r="P51" s="38"/>
    </row>
    <row r="52" spans="1:16" ht="12" x14ac:dyDescent="0.15">
      <c r="A52" s="40"/>
      <c r="B52" s="41"/>
      <c r="C52" s="16" t="s">
        <v>120</v>
      </c>
      <c r="D52" s="17" t="s">
        <v>4</v>
      </c>
      <c r="E52" s="17" t="s">
        <v>5</v>
      </c>
      <c r="F52" s="17">
        <v>1</v>
      </c>
      <c r="G52" s="26"/>
      <c r="H52" s="17">
        <f t="shared" si="8"/>
        <v>0</v>
      </c>
      <c r="I52" s="17">
        <f>IF(D52="Binaire",1,3)</f>
        <v>3</v>
      </c>
      <c r="J52" s="34"/>
      <c r="K52" s="34"/>
      <c r="L52" s="36"/>
      <c r="M52" s="36"/>
      <c r="N52" s="35"/>
      <c r="O52" s="36"/>
      <c r="P52" s="38"/>
    </row>
    <row r="53" spans="1:16" ht="12" x14ac:dyDescent="0.15">
      <c r="A53" s="40" t="s">
        <v>22</v>
      </c>
      <c r="B53" s="41" t="s">
        <v>25</v>
      </c>
      <c r="C53" s="16" t="s">
        <v>23</v>
      </c>
      <c r="D53" s="17" t="s">
        <v>3</v>
      </c>
      <c r="E53" s="17" t="s">
        <v>195</v>
      </c>
      <c r="F53" s="17">
        <v>2</v>
      </c>
      <c r="G53" s="26"/>
      <c r="H53" s="17">
        <f t="shared" si="8"/>
        <v>0</v>
      </c>
      <c r="I53" s="17">
        <f>IF(D53="Binaire",1,3)</f>
        <v>1</v>
      </c>
      <c r="J53" s="34">
        <f>SUM(H53:H57)</f>
        <v>0</v>
      </c>
      <c r="K53" s="34">
        <f>SUM(I53:I57)</f>
        <v>9</v>
      </c>
      <c r="L53" s="36">
        <f>+J53/K53</f>
        <v>0</v>
      </c>
      <c r="M53" s="36">
        <v>0.3</v>
      </c>
      <c r="N53" s="35">
        <f>L53*M53+L58*M58+L63*M63</f>
        <v>0</v>
      </c>
      <c r="O53" s="36">
        <v>0.05</v>
      </c>
      <c r="P53" s="38"/>
    </row>
    <row r="54" spans="1:16" ht="12" x14ac:dyDescent="0.15">
      <c r="A54" s="40"/>
      <c r="B54" s="41"/>
      <c r="C54" s="16" t="s">
        <v>74</v>
      </c>
      <c r="D54" s="17" t="s">
        <v>4</v>
      </c>
      <c r="E54" s="17" t="s">
        <v>195</v>
      </c>
      <c r="F54" s="17">
        <v>1</v>
      </c>
      <c r="G54" s="26"/>
      <c r="H54" s="17">
        <f t="shared" si="8"/>
        <v>0</v>
      </c>
      <c r="I54" s="17">
        <f>IF(D54="Binaire",1,3)</f>
        <v>3</v>
      </c>
      <c r="J54" s="34"/>
      <c r="K54" s="34"/>
      <c r="L54" s="36"/>
      <c r="M54" s="36"/>
      <c r="N54" s="35"/>
      <c r="O54" s="36"/>
      <c r="P54" s="38"/>
    </row>
    <row r="55" spans="1:16" ht="12" x14ac:dyDescent="0.15">
      <c r="A55" s="40"/>
      <c r="B55" s="41"/>
      <c r="C55" s="16" t="s">
        <v>125</v>
      </c>
      <c r="D55" s="17" t="s">
        <v>4</v>
      </c>
      <c r="E55" s="17" t="s">
        <v>195</v>
      </c>
      <c r="F55" s="17">
        <v>1</v>
      </c>
      <c r="G55" s="26"/>
      <c r="H55" s="17">
        <f t="shared" si="8"/>
        <v>0</v>
      </c>
      <c r="I55" s="17">
        <f>IF(D55="Binaire",1,3)</f>
        <v>3</v>
      </c>
      <c r="J55" s="34"/>
      <c r="K55" s="34"/>
      <c r="L55" s="36"/>
      <c r="M55" s="36"/>
      <c r="N55" s="35"/>
      <c r="O55" s="36"/>
      <c r="P55" s="38"/>
    </row>
    <row r="56" spans="1:16" ht="12" x14ac:dyDescent="0.15">
      <c r="A56" s="40"/>
      <c r="B56" s="41"/>
      <c r="C56" s="16" t="s">
        <v>21</v>
      </c>
      <c r="D56" s="17" t="s">
        <v>3</v>
      </c>
      <c r="E56" s="17" t="s">
        <v>195</v>
      </c>
      <c r="F56" s="17">
        <v>3</v>
      </c>
      <c r="G56" s="26"/>
      <c r="H56" s="17">
        <f t="shared" ref="H56:H72" si="9">F56*G56</f>
        <v>0</v>
      </c>
      <c r="I56" s="17">
        <f>IF(D56="Binaire",1,3)</f>
        <v>1</v>
      </c>
      <c r="J56" s="34"/>
      <c r="K56" s="34"/>
      <c r="L56" s="36"/>
      <c r="M56" s="36"/>
      <c r="N56" s="35"/>
      <c r="O56" s="36"/>
      <c r="P56" s="38"/>
    </row>
    <row r="57" spans="1:16" ht="12" x14ac:dyDescent="0.15">
      <c r="A57" s="40"/>
      <c r="B57" s="41"/>
      <c r="C57" s="16" t="s">
        <v>121</v>
      </c>
      <c r="D57" s="17" t="s">
        <v>3</v>
      </c>
      <c r="E57" s="17" t="s">
        <v>195</v>
      </c>
      <c r="F57" s="17">
        <v>1</v>
      </c>
      <c r="G57" s="26"/>
      <c r="H57" s="17">
        <f t="shared" si="9"/>
        <v>0</v>
      </c>
      <c r="I57" s="17">
        <f>IF(D57="Binaire",1,3)</f>
        <v>1</v>
      </c>
      <c r="J57" s="34"/>
      <c r="K57" s="34"/>
      <c r="L57" s="36"/>
      <c r="M57" s="36"/>
      <c r="N57" s="35"/>
      <c r="O57" s="36"/>
      <c r="P57" s="38"/>
    </row>
    <row r="58" spans="1:16" ht="12" x14ac:dyDescent="0.15">
      <c r="A58" s="40"/>
      <c r="B58" s="41" t="s">
        <v>77</v>
      </c>
      <c r="C58" s="16" t="s">
        <v>126</v>
      </c>
      <c r="D58" s="17" t="s">
        <v>3</v>
      </c>
      <c r="E58" s="17" t="s">
        <v>195</v>
      </c>
      <c r="F58" s="17">
        <v>1</v>
      </c>
      <c r="G58" s="26"/>
      <c r="H58" s="17">
        <f t="shared" si="9"/>
        <v>0</v>
      </c>
      <c r="I58" s="17">
        <f>IF(D58="Binaire",1,3)</f>
        <v>1</v>
      </c>
      <c r="J58" s="34">
        <f>SUM(H58:H62)</f>
        <v>0</v>
      </c>
      <c r="K58" s="34">
        <f>SUM(I58:I62)</f>
        <v>5</v>
      </c>
      <c r="L58" s="36">
        <f>+J58/K58</f>
        <v>0</v>
      </c>
      <c r="M58" s="36">
        <v>0.3</v>
      </c>
      <c r="N58" s="35"/>
      <c r="O58" s="36"/>
      <c r="P58" s="38"/>
    </row>
    <row r="59" spans="1:16" ht="12" x14ac:dyDescent="0.15">
      <c r="A59" s="40"/>
      <c r="B59" s="41"/>
      <c r="C59" s="16" t="s">
        <v>127</v>
      </c>
      <c r="D59" s="17" t="s">
        <v>3</v>
      </c>
      <c r="E59" s="17" t="s">
        <v>195</v>
      </c>
      <c r="F59" s="17">
        <v>1</v>
      </c>
      <c r="G59" s="26"/>
      <c r="H59" s="17">
        <f t="shared" si="9"/>
        <v>0</v>
      </c>
      <c r="I59" s="17">
        <f>IF(D59="Binaire",1,3)</f>
        <v>1</v>
      </c>
      <c r="J59" s="34"/>
      <c r="K59" s="34"/>
      <c r="L59" s="36"/>
      <c r="M59" s="36"/>
      <c r="N59" s="35"/>
      <c r="O59" s="36"/>
      <c r="P59" s="38"/>
    </row>
    <row r="60" spans="1:16" ht="12" x14ac:dyDescent="0.15">
      <c r="A60" s="40"/>
      <c r="B60" s="41"/>
      <c r="C60" s="16" t="s">
        <v>135</v>
      </c>
      <c r="D60" s="17" t="s">
        <v>3</v>
      </c>
      <c r="E60" s="17" t="s">
        <v>195</v>
      </c>
      <c r="F60" s="17">
        <v>1</v>
      </c>
      <c r="G60" s="26"/>
      <c r="H60" s="17">
        <f t="shared" si="9"/>
        <v>0</v>
      </c>
      <c r="I60" s="17">
        <f>IF(D60="Binaire",1,3)</f>
        <v>1</v>
      </c>
      <c r="J60" s="34"/>
      <c r="K60" s="34"/>
      <c r="L60" s="36"/>
      <c r="M60" s="36"/>
      <c r="N60" s="35"/>
      <c r="O60" s="36"/>
      <c r="P60" s="38"/>
    </row>
    <row r="61" spans="1:16" ht="12" x14ac:dyDescent="0.15">
      <c r="A61" s="40"/>
      <c r="B61" s="41"/>
      <c r="C61" s="16" t="s">
        <v>172</v>
      </c>
      <c r="D61" s="17" t="s">
        <v>3</v>
      </c>
      <c r="E61" s="17" t="s">
        <v>195</v>
      </c>
      <c r="F61" s="17">
        <v>1</v>
      </c>
      <c r="G61" s="26"/>
      <c r="H61" s="17">
        <f t="shared" si="9"/>
        <v>0</v>
      </c>
      <c r="I61" s="17">
        <f>IF(D61="Binaire",1,3)</f>
        <v>1</v>
      </c>
      <c r="J61" s="34"/>
      <c r="K61" s="34"/>
      <c r="L61" s="36"/>
      <c r="M61" s="36"/>
      <c r="N61" s="35"/>
      <c r="O61" s="36"/>
      <c r="P61" s="38"/>
    </row>
    <row r="62" spans="1:16" ht="12" x14ac:dyDescent="0.15">
      <c r="A62" s="40"/>
      <c r="B62" s="41"/>
      <c r="C62" s="16" t="s">
        <v>128</v>
      </c>
      <c r="D62" s="17" t="s">
        <v>3</v>
      </c>
      <c r="E62" s="17" t="s">
        <v>195</v>
      </c>
      <c r="F62" s="17">
        <v>1</v>
      </c>
      <c r="G62" s="26"/>
      <c r="H62" s="17">
        <f t="shared" si="9"/>
        <v>0</v>
      </c>
      <c r="I62" s="17">
        <f>IF(D62="Binaire",1,3)</f>
        <v>1</v>
      </c>
      <c r="J62" s="34"/>
      <c r="K62" s="34"/>
      <c r="L62" s="36"/>
      <c r="M62" s="36"/>
      <c r="N62" s="35"/>
      <c r="O62" s="36"/>
      <c r="P62" s="38"/>
    </row>
    <row r="63" spans="1:16" ht="12" x14ac:dyDescent="0.15">
      <c r="A63" s="40"/>
      <c r="B63" s="41" t="s">
        <v>201</v>
      </c>
      <c r="C63" s="16" t="s">
        <v>19</v>
      </c>
      <c r="D63" s="17" t="s">
        <v>3</v>
      </c>
      <c r="E63" s="17" t="s">
        <v>195</v>
      </c>
      <c r="F63" s="17">
        <v>2</v>
      </c>
      <c r="G63" s="26"/>
      <c r="H63" s="17">
        <f t="shared" si="9"/>
        <v>0</v>
      </c>
      <c r="I63" s="17">
        <f>IF(D63="Binaire",1,3)</f>
        <v>1</v>
      </c>
      <c r="J63" s="34">
        <f>SUM(H63:H68)</f>
        <v>0</v>
      </c>
      <c r="K63" s="34">
        <f>SUM(I63:I68)</f>
        <v>14</v>
      </c>
      <c r="L63" s="36">
        <f>+J63/K63</f>
        <v>0</v>
      </c>
      <c r="M63" s="36">
        <v>0.4</v>
      </c>
      <c r="N63" s="35"/>
      <c r="O63" s="36"/>
      <c r="P63" s="38"/>
    </row>
    <row r="64" spans="1:16" ht="12" x14ac:dyDescent="0.15">
      <c r="A64" s="40"/>
      <c r="B64" s="41"/>
      <c r="C64" s="16" t="s">
        <v>76</v>
      </c>
      <c r="D64" s="17" t="s">
        <v>4</v>
      </c>
      <c r="E64" s="17" t="s">
        <v>195</v>
      </c>
      <c r="F64" s="17">
        <v>1</v>
      </c>
      <c r="G64" s="26"/>
      <c r="H64" s="17">
        <f t="shared" si="9"/>
        <v>0</v>
      </c>
      <c r="I64" s="17">
        <f>IF(D64="Binaire",1,3)</f>
        <v>3</v>
      </c>
      <c r="J64" s="34"/>
      <c r="K64" s="34"/>
      <c r="L64" s="36"/>
      <c r="M64" s="36"/>
      <c r="N64" s="35"/>
      <c r="O64" s="36"/>
      <c r="P64" s="38"/>
    </row>
    <row r="65" spans="1:16" ht="12" x14ac:dyDescent="0.15">
      <c r="A65" s="40"/>
      <c r="B65" s="41"/>
      <c r="C65" s="16" t="s">
        <v>75</v>
      </c>
      <c r="D65" s="17" t="s">
        <v>4</v>
      </c>
      <c r="E65" s="17" t="s">
        <v>195</v>
      </c>
      <c r="F65" s="17">
        <v>1</v>
      </c>
      <c r="G65" s="26"/>
      <c r="H65" s="17">
        <f t="shared" si="9"/>
        <v>0</v>
      </c>
      <c r="I65" s="17">
        <f>IF(D65="Binaire",1,3)</f>
        <v>3</v>
      </c>
      <c r="J65" s="34"/>
      <c r="K65" s="34"/>
      <c r="L65" s="36"/>
      <c r="M65" s="36"/>
      <c r="N65" s="35"/>
      <c r="O65" s="36"/>
      <c r="P65" s="38"/>
    </row>
    <row r="66" spans="1:16" ht="12" x14ac:dyDescent="0.15">
      <c r="A66" s="40"/>
      <c r="B66" s="41"/>
      <c r="C66" s="16" t="s">
        <v>20</v>
      </c>
      <c r="D66" s="17" t="s">
        <v>3</v>
      </c>
      <c r="E66" s="17" t="s">
        <v>195</v>
      </c>
      <c r="F66" s="17">
        <v>2</v>
      </c>
      <c r="G66" s="26"/>
      <c r="H66" s="17">
        <f t="shared" si="9"/>
        <v>0</v>
      </c>
      <c r="I66" s="17">
        <f>IF(D66="Binaire",1,3)</f>
        <v>1</v>
      </c>
      <c r="J66" s="34"/>
      <c r="K66" s="34"/>
      <c r="L66" s="36"/>
      <c r="M66" s="36"/>
      <c r="N66" s="35"/>
      <c r="O66" s="36"/>
      <c r="P66" s="38"/>
    </row>
    <row r="67" spans="1:16" ht="12" x14ac:dyDescent="0.15">
      <c r="A67" s="40"/>
      <c r="B67" s="41"/>
      <c r="C67" s="16" t="s">
        <v>78</v>
      </c>
      <c r="D67" s="17" t="s">
        <v>4</v>
      </c>
      <c r="E67" s="17" t="s">
        <v>195</v>
      </c>
      <c r="F67" s="17">
        <v>1</v>
      </c>
      <c r="G67" s="26"/>
      <c r="H67" s="17">
        <f t="shared" si="9"/>
        <v>0</v>
      </c>
      <c r="I67" s="17">
        <f>IF(D67="Binaire",1,3)</f>
        <v>3</v>
      </c>
      <c r="J67" s="34"/>
      <c r="K67" s="34"/>
      <c r="L67" s="36"/>
      <c r="M67" s="36"/>
      <c r="N67" s="35"/>
      <c r="O67" s="36"/>
      <c r="P67" s="38"/>
    </row>
    <row r="68" spans="1:16" ht="12" x14ac:dyDescent="0.15">
      <c r="A68" s="40"/>
      <c r="B68" s="41"/>
      <c r="C68" s="16" t="s">
        <v>79</v>
      </c>
      <c r="D68" s="17" t="s">
        <v>4</v>
      </c>
      <c r="E68" s="17" t="s">
        <v>195</v>
      </c>
      <c r="F68" s="17">
        <v>1</v>
      </c>
      <c r="G68" s="26"/>
      <c r="H68" s="17">
        <f t="shared" si="9"/>
        <v>0</v>
      </c>
      <c r="I68" s="17">
        <f>IF(D68="Binaire",1,3)</f>
        <v>3</v>
      </c>
      <c r="J68" s="34"/>
      <c r="K68" s="34"/>
      <c r="L68" s="36"/>
      <c r="M68" s="36"/>
      <c r="N68" s="35"/>
      <c r="O68" s="36"/>
      <c r="P68" s="38"/>
    </row>
    <row r="69" spans="1:16" ht="24" x14ac:dyDescent="0.15">
      <c r="A69" s="20" t="s">
        <v>60</v>
      </c>
      <c r="B69" s="16" t="s">
        <v>60</v>
      </c>
      <c r="C69" s="16" t="s">
        <v>173</v>
      </c>
      <c r="D69" s="17" t="s">
        <v>3</v>
      </c>
      <c r="E69" s="17" t="s">
        <v>5</v>
      </c>
      <c r="F69" s="17">
        <v>6</v>
      </c>
      <c r="G69" s="26"/>
      <c r="H69" s="17">
        <f t="shared" si="9"/>
        <v>0</v>
      </c>
      <c r="I69" s="17">
        <f>IF(D69="Binaire",1,3)</f>
        <v>1</v>
      </c>
      <c r="J69" s="17">
        <f>SUM(H69)</f>
        <v>0</v>
      </c>
      <c r="K69" s="17">
        <f>SUM(I69)</f>
        <v>1</v>
      </c>
      <c r="L69" s="18">
        <f>+J69/K69</f>
        <v>0</v>
      </c>
      <c r="M69" s="18">
        <v>1</v>
      </c>
      <c r="N69" s="22">
        <f>L69*M69</f>
        <v>0</v>
      </c>
      <c r="O69" s="18">
        <v>0.2</v>
      </c>
      <c r="P69" s="38"/>
    </row>
    <row r="70" spans="1:16" ht="36" x14ac:dyDescent="0.15">
      <c r="A70" s="40" t="s">
        <v>35</v>
      </c>
      <c r="B70" s="16" t="s">
        <v>204</v>
      </c>
      <c r="C70" s="16" t="s">
        <v>203</v>
      </c>
      <c r="D70" s="17" t="s">
        <v>3</v>
      </c>
      <c r="E70" s="17" t="s">
        <v>5</v>
      </c>
      <c r="F70" s="17">
        <v>6</v>
      </c>
      <c r="G70" s="26"/>
      <c r="H70" s="17">
        <f t="shared" si="9"/>
        <v>0</v>
      </c>
      <c r="I70" s="17">
        <f>IF(D70="Binaire",1,3)</f>
        <v>1</v>
      </c>
      <c r="J70" s="17">
        <f>SUM(H70)</f>
        <v>0</v>
      </c>
      <c r="K70" s="17">
        <f>SUM(I70)</f>
        <v>1</v>
      </c>
      <c r="L70" s="18">
        <f>+J70/K70</f>
        <v>0</v>
      </c>
      <c r="M70" s="18">
        <v>0.1</v>
      </c>
      <c r="N70" s="35">
        <f>L70*M70+L71*M71+L77*M77+L82*M82+L88*M88+L97*M97+L101*M101+L106*M106</f>
        <v>0</v>
      </c>
      <c r="O70" s="36">
        <v>0.2</v>
      </c>
      <c r="P70" s="38"/>
    </row>
    <row r="71" spans="1:16" ht="12" x14ac:dyDescent="0.15">
      <c r="A71" s="40"/>
      <c r="B71" s="41" t="s">
        <v>25</v>
      </c>
      <c r="C71" s="16" t="s">
        <v>86</v>
      </c>
      <c r="D71" s="17" t="s">
        <v>4</v>
      </c>
      <c r="E71" s="17" t="s">
        <v>5</v>
      </c>
      <c r="F71" s="17">
        <v>1</v>
      </c>
      <c r="G71" s="26"/>
      <c r="H71" s="17">
        <f t="shared" si="9"/>
        <v>0</v>
      </c>
      <c r="I71" s="17">
        <f>IF(D71="Binaire",1,3)</f>
        <v>3</v>
      </c>
      <c r="J71" s="34">
        <f>SUM(H71:H76)</f>
        <v>0</v>
      </c>
      <c r="K71" s="34">
        <f>SUM(I71:I76)</f>
        <v>12</v>
      </c>
      <c r="L71" s="36">
        <f>+J71/K71</f>
        <v>0</v>
      </c>
      <c r="M71" s="36">
        <v>0.25</v>
      </c>
      <c r="N71" s="35"/>
      <c r="O71" s="36"/>
      <c r="P71" s="38"/>
    </row>
    <row r="72" spans="1:16" ht="12" x14ac:dyDescent="0.15">
      <c r="A72" s="40"/>
      <c r="B72" s="41"/>
      <c r="C72" s="16" t="s">
        <v>87</v>
      </c>
      <c r="D72" s="17" t="s">
        <v>4</v>
      </c>
      <c r="E72" s="17" t="s">
        <v>5</v>
      </c>
      <c r="F72" s="17">
        <v>1</v>
      </c>
      <c r="G72" s="26"/>
      <c r="H72" s="17">
        <f t="shared" si="9"/>
        <v>0</v>
      </c>
      <c r="I72" s="17">
        <f>IF(D72="Binaire",1,3)</f>
        <v>3</v>
      </c>
      <c r="J72" s="34"/>
      <c r="K72" s="34"/>
      <c r="L72" s="36"/>
      <c r="M72" s="36"/>
      <c r="N72" s="35"/>
      <c r="O72" s="36"/>
      <c r="P72" s="38"/>
    </row>
    <row r="73" spans="1:16" ht="12" x14ac:dyDescent="0.15">
      <c r="A73" s="40"/>
      <c r="B73" s="41"/>
      <c r="C73" s="16" t="s">
        <v>88</v>
      </c>
      <c r="D73" s="17" t="s">
        <v>3</v>
      </c>
      <c r="E73" s="17" t="s">
        <v>195</v>
      </c>
      <c r="F73" s="17">
        <v>2</v>
      </c>
      <c r="G73" s="26"/>
      <c r="H73" s="17">
        <f t="shared" ref="H73:H96" si="10">F73*G73</f>
        <v>0</v>
      </c>
      <c r="I73" s="17">
        <f>IF(D73="Binaire",1,3)</f>
        <v>1</v>
      </c>
      <c r="J73" s="34"/>
      <c r="K73" s="34"/>
      <c r="L73" s="36"/>
      <c r="M73" s="36"/>
      <c r="N73" s="35"/>
      <c r="O73" s="36"/>
      <c r="P73" s="38"/>
    </row>
    <row r="74" spans="1:16" ht="12" x14ac:dyDescent="0.15">
      <c r="A74" s="40"/>
      <c r="B74" s="41"/>
      <c r="C74" s="16" t="s">
        <v>116</v>
      </c>
      <c r="D74" s="17" t="s">
        <v>3</v>
      </c>
      <c r="E74" s="17" t="s">
        <v>195</v>
      </c>
      <c r="F74" s="17">
        <v>1</v>
      </c>
      <c r="G74" s="26"/>
      <c r="H74" s="17">
        <f t="shared" si="10"/>
        <v>0</v>
      </c>
      <c r="I74" s="17">
        <f>IF(D74="Binaire",1,3)</f>
        <v>1</v>
      </c>
      <c r="J74" s="34"/>
      <c r="K74" s="34"/>
      <c r="L74" s="36"/>
      <c r="M74" s="36"/>
      <c r="N74" s="35"/>
      <c r="O74" s="36"/>
      <c r="P74" s="38"/>
    </row>
    <row r="75" spans="1:16" ht="12" x14ac:dyDescent="0.15">
      <c r="A75" s="40"/>
      <c r="B75" s="41"/>
      <c r="C75" s="16" t="s">
        <v>178</v>
      </c>
      <c r="D75" s="17" t="s">
        <v>3</v>
      </c>
      <c r="E75" s="17" t="s">
        <v>5</v>
      </c>
      <c r="F75" s="17">
        <v>2</v>
      </c>
      <c r="G75" s="26"/>
      <c r="H75" s="17">
        <f t="shared" si="10"/>
        <v>0</v>
      </c>
      <c r="I75" s="17">
        <f>IF(D75="Binaire",1,3)</f>
        <v>1</v>
      </c>
      <c r="J75" s="34"/>
      <c r="K75" s="34"/>
      <c r="L75" s="36"/>
      <c r="M75" s="36"/>
      <c r="N75" s="35"/>
      <c r="O75" s="36"/>
      <c r="P75" s="38"/>
    </row>
    <row r="76" spans="1:16" ht="12" x14ac:dyDescent="0.15">
      <c r="A76" s="40"/>
      <c r="B76" s="41"/>
      <c r="C76" s="16" t="s">
        <v>179</v>
      </c>
      <c r="D76" s="17" t="s">
        <v>4</v>
      </c>
      <c r="E76" s="17" t="s">
        <v>5</v>
      </c>
      <c r="F76" s="17">
        <v>2</v>
      </c>
      <c r="G76" s="26"/>
      <c r="H76" s="17">
        <f t="shared" si="10"/>
        <v>0</v>
      </c>
      <c r="I76" s="17">
        <f>IF(D76="Binaire",1,3)</f>
        <v>3</v>
      </c>
      <c r="J76" s="34"/>
      <c r="K76" s="34"/>
      <c r="L76" s="36"/>
      <c r="M76" s="36"/>
      <c r="N76" s="35"/>
      <c r="O76" s="36"/>
      <c r="P76" s="38"/>
    </row>
    <row r="77" spans="1:16" ht="24" x14ac:dyDescent="0.15">
      <c r="A77" s="40"/>
      <c r="B77" s="41" t="s">
        <v>27</v>
      </c>
      <c r="C77" s="16" t="s">
        <v>174</v>
      </c>
      <c r="D77" s="17" t="s">
        <v>3</v>
      </c>
      <c r="E77" s="17" t="s">
        <v>5</v>
      </c>
      <c r="F77" s="17">
        <v>2</v>
      </c>
      <c r="G77" s="26"/>
      <c r="H77" s="17">
        <f t="shared" ref="H77:H81" si="11">F77*G77</f>
        <v>0</v>
      </c>
      <c r="I77" s="17">
        <f>IF(D77="Binaire",1,3)</f>
        <v>1</v>
      </c>
      <c r="J77" s="34">
        <f>SUM(H77:H81)</f>
        <v>0</v>
      </c>
      <c r="K77" s="34">
        <f>SUM(I77:I81)</f>
        <v>9</v>
      </c>
      <c r="L77" s="36">
        <f>+J77/K77</f>
        <v>0</v>
      </c>
      <c r="M77" s="36">
        <v>0.05</v>
      </c>
      <c r="N77" s="35"/>
      <c r="O77" s="36"/>
      <c r="P77" s="38"/>
    </row>
    <row r="78" spans="1:16" ht="12" x14ac:dyDescent="0.15">
      <c r="A78" s="40"/>
      <c r="B78" s="41"/>
      <c r="C78" s="16" t="s">
        <v>129</v>
      </c>
      <c r="D78" s="17" t="s">
        <v>3</v>
      </c>
      <c r="E78" s="17" t="s">
        <v>5</v>
      </c>
      <c r="F78" s="17">
        <v>1</v>
      </c>
      <c r="G78" s="26"/>
      <c r="H78" s="17">
        <f t="shared" si="11"/>
        <v>0</v>
      </c>
      <c r="I78" s="17">
        <f>IF(D78="Binaire",1,3)</f>
        <v>1</v>
      </c>
      <c r="J78" s="34"/>
      <c r="K78" s="34"/>
      <c r="L78" s="36"/>
      <c r="M78" s="36"/>
      <c r="N78" s="35"/>
      <c r="O78" s="36"/>
      <c r="P78" s="38"/>
    </row>
    <row r="79" spans="1:16" ht="12" x14ac:dyDescent="0.15">
      <c r="A79" s="40"/>
      <c r="B79" s="41"/>
      <c r="C79" s="16" t="s">
        <v>28</v>
      </c>
      <c r="D79" s="17" t="s">
        <v>3</v>
      </c>
      <c r="E79" s="17" t="s">
        <v>5</v>
      </c>
      <c r="F79" s="17">
        <v>1</v>
      </c>
      <c r="G79" s="26"/>
      <c r="H79" s="17">
        <f t="shared" si="11"/>
        <v>0</v>
      </c>
      <c r="I79" s="17">
        <f>IF(D79="Binaire",1,3)</f>
        <v>1</v>
      </c>
      <c r="J79" s="34"/>
      <c r="K79" s="34"/>
      <c r="L79" s="36"/>
      <c r="M79" s="36"/>
      <c r="N79" s="35"/>
      <c r="O79" s="36"/>
      <c r="P79" s="38"/>
    </row>
    <row r="80" spans="1:16" ht="12" x14ac:dyDescent="0.15">
      <c r="A80" s="40"/>
      <c r="B80" s="41"/>
      <c r="C80" s="16" t="s">
        <v>89</v>
      </c>
      <c r="D80" s="17" t="s">
        <v>4</v>
      </c>
      <c r="E80" s="17" t="s">
        <v>5</v>
      </c>
      <c r="F80" s="17">
        <v>1</v>
      </c>
      <c r="G80" s="26"/>
      <c r="H80" s="17">
        <f t="shared" si="11"/>
        <v>0</v>
      </c>
      <c r="I80" s="17">
        <f>IF(D80="Binaire",1,3)</f>
        <v>3</v>
      </c>
      <c r="J80" s="34"/>
      <c r="K80" s="34"/>
      <c r="L80" s="36"/>
      <c r="M80" s="36"/>
      <c r="N80" s="35"/>
      <c r="O80" s="36"/>
      <c r="P80" s="38"/>
    </row>
    <row r="81" spans="1:16" ht="12" x14ac:dyDescent="0.15">
      <c r="A81" s="40"/>
      <c r="B81" s="41"/>
      <c r="C81" s="16" t="s">
        <v>90</v>
      </c>
      <c r="D81" s="17" t="s">
        <v>4</v>
      </c>
      <c r="E81" s="17" t="s">
        <v>5</v>
      </c>
      <c r="F81" s="17">
        <v>1</v>
      </c>
      <c r="G81" s="26"/>
      <c r="H81" s="17">
        <f t="shared" si="11"/>
        <v>0</v>
      </c>
      <c r="I81" s="17">
        <f>IF(D81="Binaire",1,3)</f>
        <v>3</v>
      </c>
      <c r="J81" s="34"/>
      <c r="K81" s="34"/>
      <c r="L81" s="36"/>
      <c r="M81" s="36"/>
      <c r="N81" s="35"/>
      <c r="O81" s="36"/>
      <c r="P81" s="38"/>
    </row>
    <row r="82" spans="1:16" ht="24" x14ac:dyDescent="0.15">
      <c r="A82" s="40"/>
      <c r="B82" s="41" t="s">
        <v>177</v>
      </c>
      <c r="C82" s="16" t="s">
        <v>175</v>
      </c>
      <c r="D82" s="17" t="s">
        <v>3</v>
      </c>
      <c r="E82" s="17" t="s">
        <v>5</v>
      </c>
      <c r="F82" s="17">
        <v>2</v>
      </c>
      <c r="G82" s="26"/>
      <c r="H82" s="17">
        <f t="shared" si="10"/>
        <v>0</v>
      </c>
      <c r="I82" s="17">
        <f>IF(D82="Binaire",1,3)</f>
        <v>1</v>
      </c>
      <c r="J82" s="34">
        <f>SUM(H82:H87)</f>
        <v>0</v>
      </c>
      <c r="K82" s="34">
        <f>SUM(I82:I87)</f>
        <v>10</v>
      </c>
      <c r="L82" s="36">
        <f>+J82/K82</f>
        <v>0</v>
      </c>
      <c r="M82" s="36">
        <v>0.05</v>
      </c>
      <c r="N82" s="35"/>
      <c r="O82" s="36"/>
      <c r="P82" s="38"/>
    </row>
    <row r="83" spans="1:16" ht="12" x14ac:dyDescent="0.15">
      <c r="A83" s="40"/>
      <c r="B83" s="41"/>
      <c r="C83" s="16" t="s">
        <v>130</v>
      </c>
      <c r="D83" s="17" t="s">
        <v>3</v>
      </c>
      <c r="E83" s="17" t="s">
        <v>5</v>
      </c>
      <c r="F83" s="17">
        <v>2</v>
      </c>
      <c r="G83" s="26"/>
      <c r="H83" s="17">
        <f t="shared" si="10"/>
        <v>0</v>
      </c>
      <c r="I83" s="17">
        <f>IF(D83="Binaire",1,3)</f>
        <v>1</v>
      </c>
      <c r="J83" s="34"/>
      <c r="K83" s="34"/>
      <c r="L83" s="36"/>
      <c r="M83" s="36"/>
      <c r="N83" s="35"/>
      <c r="O83" s="36"/>
      <c r="P83" s="38"/>
    </row>
    <row r="84" spans="1:16" ht="12" x14ac:dyDescent="0.15">
      <c r="A84" s="40"/>
      <c r="B84" s="41"/>
      <c r="C84" s="16" t="s">
        <v>131</v>
      </c>
      <c r="D84" s="17" t="s">
        <v>3</v>
      </c>
      <c r="E84" s="17" t="s">
        <v>5</v>
      </c>
      <c r="F84" s="17">
        <v>2</v>
      </c>
      <c r="G84" s="26"/>
      <c r="H84" s="17">
        <f t="shared" si="10"/>
        <v>0</v>
      </c>
      <c r="I84" s="17">
        <f>IF(D84="Binaire",1,3)</f>
        <v>1</v>
      </c>
      <c r="J84" s="34"/>
      <c r="K84" s="34"/>
      <c r="L84" s="36"/>
      <c r="M84" s="36"/>
      <c r="N84" s="35"/>
      <c r="O84" s="36"/>
      <c r="P84" s="38"/>
    </row>
    <row r="85" spans="1:16" ht="12" x14ac:dyDescent="0.15">
      <c r="A85" s="40"/>
      <c r="B85" s="41"/>
      <c r="C85" s="16" t="s">
        <v>176</v>
      </c>
      <c r="D85" s="17" t="s">
        <v>3</v>
      </c>
      <c r="E85" s="17" t="s">
        <v>5</v>
      </c>
      <c r="F85" s="17">
        <v>1</v>
      </c>
      <c r="G85" s="26"/>
      <c r="H85" s="17">
        <f t="shared" si="10"/>
        <v>0</v>
      </c>
      <c r="I85" s="17">
        <f>IF(D85="Binaire",1,3)</f>
        <v>1</v>
      </c>
      <c r="J85" s="34"/>
      <c r="K85" s="34"/>
      <c r="L85" s="36"/>
      <c r="M85" s="36"/>
      <c r="N85" s="35"/>
      <c r="O85" s="36"/>
      <c r="P85" s="38"/>
    </row>
    <row r="86" spans="1:16" ht="12" x14ac:dyDescent="0.15">
      <c r="A86" s="40"/>
      <c r="B86" s="41"/>
      <c r="C86" s="16" t="s">
        <v>91</v>
      </c>
      <c r="D86" s="17" t="s">
        <v>4</v>
      </c>
      <c r="E86" s="17" t="s">
        <v>5</v>
      </c>
      <c r="F86" s="17">
        <v>1</v>
      </c>
      <c r="G86" s="26"/>
      <c r="H86" s="17">
        <f t="shared" si="10"/>
        <v>0</v>
      </c>
      <c r="I86" s="17">
        <f>IF(D86="Binaire",1,3)</f>
        <v>3</v>
      </c>
      <c r="J86" s="34"/>
      <c r="K86" s="34"/>
      <c r="L86" s="36"/>
      <c r="M86" s="36"/>
      <c r="N86" s="35"/>
      <c r="O86" s="36"/>
      <c r="P86" s="38"/>
    </row>
    <row r="87" spans="1:16" ht="12" x14ac:dyDescent="0.15">
      <c r="A87" s="40"/>
      <c r="B87" s="41"/>
      <c r="C87" s="16" t="s">
        <v>92</v>
      </c>
      <c r="D87" s="17" t="s">
        <v>4</v>
      </c>
      <c r="E87" s="17" t="s">
        <v>5</v>
      </c>
      <c r="F87" s="17">
        <v>1</v>
      </c>
      <c r="G87" s="26"/>
      <c r="H87" s="17">
        <f t="shared" si="10"/>
        <v>0</v>
      </c>
      <c r="I87" s="17">
        <f>IF(D87="Binaire",1,3)</f>
        <v>3</v>
      </c>
      <c r="J87" s="34"/>
      <c r="K87" s="34"/>
      <c r="L87" s="36"/>
      <c r="M87" s="36"/>
      <c r="N87" s="35"/>
      <c r="O87" s="36"/>
      <c r="P87" s="38"/>
    </row>
    <row r="88" spans="1:16" ht="24" x14ac:dyDescent="0.15">
      <c r="A88" s="40"/>
      <c r="B88" s="41" t="s">
        <v>24</v>
      </c>
      <c r="C88" s="16" t="s">
        <v>180</v>
      </c>
      <c r="D88" s="17" t="s">
        <v>3</v>
      </c>
      <c r="E88" s="17" t="s">
        <v>5</v>
      </c>
      <c r="F88" s="17">
        <v>2</v>
      </c>
      <c r="G88" s="26"/>
      <c r="H88" s="17">
        <f t="shared" si="10"/>
        <v>0</v>
      </c>
      <c r="I88" s="17">
        <f>IF(D88="Binaire",1,3)</f>
        <v>1</v>
      </c>
      <c r="J88" s="34">
        <f>SUM(H88:H96)</f>
        <v>0</v>
      </c>
      <c r="K88" s="34">
        <f>SUM(I88:I96)</f>
        <v>13</v>
      </c>
      <c r="L88" s="36">
        <f>+J88/K88</f>
        <v>0</v>
      </c>
      <c r="M88" s="36">
        <v>0.3</v>
      </c>
      <c r="N88" s="35"/>
      <c r="O88" s="36"/>
      <c r="P88" s="38"/>
    </row>
    <row r="89" spans="1:16" ht="12" x14ac:dyDescent="0.15">
      <c r="A89" s="40"/>
      <c r="B89" s="41"/>
      <c r="C89" s="16" t="s">
        <v>29</v>
      </c>
      <c r="D89" s="17" t="s">
        <v>3</v>
      </c>
      <c r="E89" s="17" t="s">
        <v>5</v>
      </c>
      <c r="F89" s="17">
        <v>1</v>
      </c>
      <c r="G89" s="26"/>
      <c r="H89" s="17">
        <f t="shared" si="10"/>
        <v>0</v>
      </c>
      <c r="I89" s="17">
        <f>IF(D89="Binaire",1,3)</f>
        <v>1</v>
      </c>
      <c r="J89" s="34"/>
      <c r="K89" s="34"/>
      <c r="L89" s="36"/>
      <c r="M89" s="36"/>
      <c r="N89" s="35"/>
      <c r="O89" s="36"/>
      <c r="P89" s="38"/>
    </row>
    <row r="90" spans="1:16" ht="12" x14ac:dyDescent="0.15">
      <c r="A90" s="40"/>
      <c r="B90" s="41"/>
      <c r="C90" s="16" t="s">
        <v>30</v>
      </c>
      <c r="D90" s="17" t="s">
        <v>3</v>
      </c>
      <c r="E90" s="17" t="s">
        <v>5</v>
      </c>
      <c r="F90" s="17">
        <v>1</v>
      </c>
      <c r="G90" s="26"/>
      <c r="H90" s="17">
        <f t="shared" si="10"/>
        <v>0</v>
      </c>
      <c r="I90" s="17">
        <f>IF(D90="Binaire",1,3)</f>
        <v>1</v>
      </c>
      <c r="J90" s="34"/>
      <c r="K90" s="34"/>
      <c r="L90" s="36"/>
      <c r="M90" s="36"/>
      <c r="N90" s="35"/>
      <c r="O90" s="36"/>
      <c r="P90" s="38"/>
    </row>
    <row r="91" spans="1:16" ht="12" x14ac:dyDescent="0.15">
      <c r="A91" s="40"/>
      <c r="B91" s="41"/>
      <c r="C91" s="16" t="s">
        <v>190</v>
      </c>
      <c r="D91" s="17" t="s">
        <v>3</v>
      </c>
      <c r="E91" s="17" t="s">
        <v>5</v>
      </c>
      <c r="F91" s="17">
        <v>2</v>
      </c>
      <c r="G91" s="26"/>
      <c r="H91" s="17">
        <f t="shared" si="10"/>
        <v>0</v>
      </c>
      <c r="I91" s="17">
        <f>IF(D91="Binaire",1,3)</f>
        <v>1</v>
      </c>
      <c r="J91" s="34"/>
      <c r="K91" s="34"/>
      <c r="L91" s="36"/>
      <c r="M91" s="36"/>
      <c r="N91" s="35"/>
      <c r="O91" s="36"/>
      <c r="P91" s="38"/>
    </row>
    <row r="92" spans="1:16" ht="12" x14ac:dyDescent="0.15">
      <c r="A92" s="40"/>
      <c r="B92" s="41"/>
      <c r="C92" s="16" t="s">
        <v>31</v>
      </c>
      <c r="D92" s="17" t="s">
        <v>3</v>
      </c>
      <c r="E92" s="17" t="s">
        <v>5</v>
      </c>
      <c r="F92" s="17">
        <v>2</v>
      </c>
      <c r="G92" s="26"/>
      <c r="H92" s="17">
        <f t="shared" si="10"/>
        <v>0</v>
      </c>
      <c r="I92" s="17">
        <f>IF(D92="Binaire",1,3)</f>
        <v>1</v>
      </c>
      <c r="J92" s="34"/>
      <c r="K92" s="34"/>
      <c r="L92" s="36"/>
      <c r="M92" s="36"/>
      <c r="N92" s="35"/>
      <c r="O92" s="36"/>
      <c r="P92" s="38"/>
    </row>
    <row r="93" spans="1:16" ht="12" x14ac:dyDescent="0.15">
      <c r="A93" s="40"/>
      <c r="B93" s="41"/>
      <c r="C93" s="16" t="s">
        <v>93</v>
      </c>
      <c r="D93" s="17" t="s">
        <v>3</v>
      </c>
      <c r="E93" s="17" t="s">
        <v>5</v>
      </c>
      <c r="F93" s="17">
        <v>2</v>
      </c>
      <c r="G93" s="26"/>
      <c r="H93" s="17">
        <f t="shared" si="10"/>
        <v>0</v>
      </c>
      <c r="I93" s="17">
        <f>IF(D93="Binaire",1,3)</f>
        <v>1</v>
      </c>
      <c r="J93" s="34"/>
      <c r="K93" s="34"/>
      <c r="L93" s="36"/>
      <c r="M93" s="36"/>
      <c r="N93" s="35"/>
      <c r="O93" s="36"/>
      <c r="P93" s="38"/>
    </row>
    <row r="94" spans="1:16" ht="12" x14ac:dyDescent="0.15">
      <c r="A94" s="40"/>
      <c r="B94" s="41"/>
      <c r="C94" s="16" t="s">
        <v>32</v>
      </c>
      <c r="D94" s="17" t="s">
        <v>3</v>
      </c>
      <c r="E94" s="17" t="s">
        <v>5</v>
      </c>
      <c r="F94" s="17">
        <v>2</v>
      </c>
      <c r="G94" s="26"/>
      <c r="H94" s="17">
        <f t="shared" si="10"/>
        <v>0</v>
      </c>
      <c r="I94" s="17">
        <f>IF(D94="Binaire",1,3)</f>
        <v>1</v>
      </c>
      <c r="J94" s="34"/>
      <c r="K94" s="34"/>
      <c r="L94" s="36"/>
      <c r="M94" s="36"/>
      <c r="N94" s="35"/>
      <c r="O94" s="36"/>
      <c r="P94" s="38"/>
    </row>
    <row r="95" spans="1:16" ht="12" x14ac:dyDescent="0.15">
      <c r="A95" s="40"/>
      <c r="B95" s="41"/>
      <c r="C95" s="16" t="s">
        <v>94</v>
      </c>
      <c r="D95" s="17" t="s">
        <v>4</v>
      </c>
      <c r="E95" s="17" t="s">
        <v>5</v>
      </c>
      <c r="F95" s="17">
        <v>1</v>
      </c>
      <c r="G95" s="26"/>
      <c r="H95" s="17">
        <f t="shared" si="10"/>
        <v>0</v>
      </c>
      <c r="I95" s="17">
        <f>IF(D95="Binaire",1,3)</f>
        <v>3</v>
      </c>
      <c r="J95" s="34"/>
      <c r="K95" s="34"/>
      <c r="L95" s="36"/>
      <c r="M95" s="36"/>
      <c r="N95" s="35"/>
      <c r="O95" s="36"/>
      <c r="P95" s="38"/>
    </row>
    <row r="96" spans="1:16" ht="12" x14ac:dyDescent="0.15">
      <c r="A96" s="40"/>
      <c r="B96" s="41"/>
      <c r="C96" s="16" t="s">
        <v>95</v>
      </c>
      <c r="D96" s="17" t="s">
        <v>4</v>
      </c>
      <c r="E96" s="17" t="s">
        <v>5</v>
      </c>
      <c r="F96" s="17">
        <v>1</v>
      </c>
      <c r="G96" s="26"/>
      <c r="H96" s="17">
        <f t="shared" si="10"/>
        <v>0</v>
      </c>
      <c r="I96" s="17">
        <f>IF(D96="Binaire",1,3)</f>
        <v>3</v>
      </c>
      <c r="J96" s="34"/>
      <c r="K96" s="34"/>
      <c r="L96" s="36"/>
      <c r="M96" s="36"/>
      <c r="N96" s="35"/>
      <c r="O96" s="36"/>
      <c r="P96" s="38"/>
    </row>
    <row r="97" spans="1:16" ht="12" x14ac:dyDescent="0.15">
      <c r="A97" s="40"/>
      <c r="B97" s="41" t="s">
        <v>26</v>
      </c>
      <c r="C97" s="16" t="s">
        <v>33</v>
      </c>
      <c r="D97" s="17" t="s">
        <v>3</v>
      </c>
      <c r="E97" s="17" t="s">
        <v>5</v>
      </c>
      <c r="F97" s="17">
        <v>2</v>
      </c>
      <c r="G97" s="26"/>
      <c r="H97" s="17">
        <f t="shared" ref="H97:H109" si="12">F97*G97</f>
        <v>0</v>
      </c>
      <c r="I97" s="17">
        <f>IF(D97="Binaire",1,3)</f>
        <v>1</v>
      </c>
      <c r="J97" s="34">
        <f>SUM(H97:H100)</f>
        <v>0</v>
      </c>
      <c r="K97" s="34">
        <f>SUM(I97:I100)</f>
        <v>8</v>
      </c>
      <c r="L97" s="36">
        <f>+J97/K97</f>
        <v>0</v>
      </c>
      <c r="M97" s="36">
        <v>0.1</v>
      </c>
      <c r="N97" s="35"/>
      <c r="O97" s="36"/>
      <c r="P97" s="38"/>
    </row>
    <row r="98" spans="1:16" ht="12" x14ac:dyDescent="0.15">
      <c r="A98" s="40"/>
      <c r="B98" s="41" t="s">
        <v>26</v>
      </c>
      <c r="C98" s="16" t="s">
        <v>34</v>
      </c>
      <c r="D98" s="17" t="s">
        <v>3</v>
      </c>
      <c r="E98" s="17" t="s">
        <v>5</v>
      </c>
      <c r="F98" s="17">
        <v>2</v>
      </c>
      <c r="G98" s="26"/>
      <c r="H98" s="17">
        <f t="shared" si="12"/>
        <v>0</v>
      </c>
      <c r="I98" s="17">
        <f>IF(D98="Binaire",1,3)</f>
        <v>1</v>
      </c>
      <c r="J98" s="34"/>
      <c r="K98" s="34"/>
      <c r="L98" s="36"/>
      <c r="M98" s="36"/>
      <c r="N98" s="35"/>
      <c r="O98" s="36"/>
      <c r="P98" s="38"/>
    </row>
    <row r="99" spans="1:16" ht="12" x14ac:dyDescent="0.15">
      <c r="A99" s="40"/>
      <c r="B99" s="41" t="s">
        <v>26</v>
      </c>
      <c r="C99" s="16" t="s">
        <v>96</v>
      </c>
      <c r="D99" s="17" t="s">
        <v>4</v>
      </c>
      <c r="E99" s="17" t="s">
        <v>5</v>
      </c>
      <c r="F99" s="17">
        <v>1</v>
      </c>
      <c r="G99" s="26"/>
      <c r="H99" s="17">
        <f t="shared" si="12"/>
        <v>0</v>
      </c>
      <c r="I99" s="17">
        <f>IF(D99="Binaire",1,3)</f>
        <v>3</v>
      </c>
      <c r="J99" s="34"/>
      <c r="K99" s="34"/>
      <c r="L99" s="36"/>
      <c r="M99" s="36"/>
      <c r="N99" s="35"/>
      <c r="O99" s="36"/>
      <c r="P99" s="38"/>
    </row>
    <row r="100" spans="1:16" ht="12" x14ac:dyDescent="0.15">
      <c r="A100" s="40"/>
      <c r="B100" s="41" t="s">
        <v>26</v>
      </c>
      <c r="C100" s="16" t="s">
        <v>97</v>
      </c>
      <c r="D100" s="17" t="s">
        <v>4</v>
      </c>
      <c r="E100" s="17" t="s">
        <v>5</v>
      </c>
      <c r="F100" s="17">
        <v>1</v>
      </c>
      <c r="G100" s="26"/>
      <c r="H100" s="17">
        <f t="shared" si="12"/>
        <v>0</v>
      </c>
      <c r="I100" s="17">
        <f>IF(D100="Binaire",1,3)</f>
        <v>3</v>
      </c>
      <c r="J100" s="34"/>
      <c r="K100" s="34"/>
      <c r="L100" s="36"/>
      <c r="M100" s="36"/>
      <c r="N100" s="35"/>
      <c r="O100" s="36"/>
      <c r="P100" s="38"/>
    </row>
    <row r="101" spans="1:16" ht="12" x14ac:dyDescent="0.15">
      <c r="A101" s="40"/>
      <c r="B101" s="41" t="s">
        <v>37</v>
      </c>
      <c r="C101" s="16" t="s">
        <v>181</v>
      </c>
      <c r="D101" s="17" t="s">
        <v>3</v>
      </c>
      <c r="E101" s="17" t="s">
        <v>5</v>
      </c>
      <c r="F101" s="17">
        <v>2</v>
      </c>
      <c r="G101" s="26"/>
      <c r="H101" s="17">
        <f t="shared" si="12"/>
        <v>0</v>
      </c>
      <c r="I101" s="17">
        <f>IF(D101="Binaire",1,3)</f>
        <v>1</v>
      </c>
      <c r="J101" s="34">
        <f>SUM(H101:H105)</f>
        <v>0</v>
      </c>
      <c r="K101" s="34">
        <f>SUM(I101:I105)</f>
        <v>9</v>
      </c>
      <c r="L101" s="36">
        <f>+J101/K101</f>
        <v>0</v>
      </c>
      <c r="M101" s="36">
        <v>0.05</v>
      </c>
      <c r="N101" s="35"/>
      <c r="O101" s="36"/>
      <c r="P101" s="38"/>
    </row>
    <row r="102" spans="1:16" ht="12" x14ac:dyDescent="0.15">
      <c r="A102" s="40"/>
      <c r="B102" s="41"/>
      <c r="C102" s="16" t="s">
        <v>182</v>
      </c>
      <c r="D102" s="17" t="s">
        <v>3</v>
      </c>
      <c r="E102" s="17" t="s">
        <v>5</v>
      </c>
      <c r="F102" s="17">
        <v>2</v>
      </c>
      <c r="G102" s="26"/>
      <c r="H102" s="17">
        <f t="shared" si="12"/>
        <v>0</v>
      </c>
      <c r="I102" s="17">
        <f>IF(D102="Binaire",1,3)</f>
        <v>1</v>
      </c>
      <c r="J102" s="34"/>
      <c r="K102" s="34"/>
      <c r="L102" s="36"/>
      <c r="M102" s="36"/>
      <c r="N102" s="35"/>
      <c r="O102" s="36"/>
      <c r="P102" s="38"/>
    </row>
    <row r="103" spans="1:16" ht="12" x14ac:dyDescent="0.15">
      <c r="A103" s="40"/>
      <c r="B103" s="41"/>
      <c r="C103" s="16" t="s">
        <v>36</v>
      </c>
      <c r="D103" s="17" t="s">
        <v>3</v>
      </c>
      <c r="E103" s="17" t="s">
        <v>5</v>
      </c>
      <c r="F103" s="17">
        <v>2</v>
      </c>
      <c r="G103" s="26"/>
      <c r="H103" s="17">
        <f t="shared" si="12"/>
        <v>0</v>
      </c>
      <c r="I103" s="17">
        <f>IF(D103="Binaire",1,3)</f>
        <v>1</v>
      </c>
      <c r="J103" s="34"/>
      <c r="K103" s="34"/>
      <c r="L103" s="36"/>
      <c r="M103" s="36"/>
      <c r="N103" s="35"/>
      <c r="O103" s="36"/>
      <c r="P103" s="38"/>
    </row>
    <row r="104" spans="1:16" ht="12" x14ac:dyDescent="0.15">
      <c r="A104" s="40"/>
      <c r="B104" s="41"/>
      <c r="C104" s="16" t="s">
        <v>98</v>
      </c>
      <c r="D104" s="17" t="s">
        <v>4</v>
      </c>
      <c r="E104" s="17" t="s">
        <v>5</v>
      </c>
      <c r="F104" s="17">
        <v>1</v>
      </c>
      <c r="G104" s="26"/>
      <c r="H104" s="17">
        <f t="shared" si="12"/>
        <v>0</v>
      </c>
      <c r="I104" s="17">
        <f>IF(D104="Binaire",1,3)</f>
        <v>3</v>
      </c>
      <c r="J104" s="34"/>
      <c r="K104" s="34"/>
      <c r="L104" s="36"/>
      <c r="M104" s="36"/>
      <c r="N104" s="35"/>
      <c r="O104" s="36"/>
      <c r="P104" s="38"/>
    </row>
    <row r="105" spans="1:16" ht="12" x14ac:dyDescent="0.15">
      <c r="A105" s="40"/>
      <c r="B105" s="41"/>
      <c r="C105" s="16" t="s">
        <v>99</v>
      </c>
      <c r="D105" s="17" t="s">
        <v>4</v>
      </c>
      <c r="E105" s="17" t="s">
        <v>5</v>
      </c>
      <c r="F105" s="17">
        <v>1</v>
      </c>
      <c r="G105" s="26"/>
      <c r="H105" s="17">
        <f t="shared" si="12"/>
        <v>0</v>
      </c>
      <c r="I105" s="17">
        <f>IF(D105="Binaire",1,3)</f>
        <v>3</v>
      </c>
      <c r="J105" s="34"/>
      <c r="K105" s="34"/>
      <c r="L105" s="36"/>
      <c r="M105" s="36"/>
      <c r="N105" s="35"/>
      <c r="O105" s="36"/>
      <c r="P105" s="38"/>
    </row>
    <row r="106" spans="1:16" ht="10.5" customHeight="1" x14ac:dyDescent="0.15">
      <c r="A106" s="40"/>
      <c r="B106" s="16" t="s">
        <v>41</v>
      </c>
      <c r="C106" s="16" t="s">
        <v>42</v>
      </c>
      <c r="D106" s="17" t="s">
        <v>3</v>
      </c>
      <c r="E106" s="17" t="s">
        <v>5</v>
      </c>
      <c r="F106" s="17">
        <v>2</v>
      </c>
      <c r="G106" s="26"/>
      <c r="H106" s="17">
        <f t="shared" si="12"/>
        <v>0</v>
      </c>
      <c r="I106" s="17">
        <f>IF(D106="Binaire",1,3)</f>
        <v>1</v>
      </c>
      <c r="J106" s="17">
        <f>SUM(H106)</f>
        <v>0</v>
      </c>
      <c r="K106" s="17">
        <f>SUM(I106)</f>
        <v>1</v>
      </c>
      <c r="L106" s="18">
        <f>+J106/K106</f>
        <v>0</v>
      </c>
      <c r="M106" s="18">
        <v>0.1</v>
      </c>
      <c r="N106" s="35"/>
      <c r="O106" s="36"/>
      <c r="P106" s="38"/>
    </row>
    <row r="107" spans="1:16" ht="24" x14ac:dyDescent="0.15">
      <c r="A107" s="34" t="s">
        <v>196</v>
      </c>
      <c r="B107" s="41" t="s">
        <v>25</v>
      </c>
      <c r="C107" s="16" t="s">
        <v>197</v>
      </c>
      <c r="D107" s="17" t="s">
        <v>3</v>
      </c>
      <c r="E107" s="17" t="s">
        <v>5</v>
      </c>
      <c r="F107" s="17">
        <v>2</v>
      </c>
      <c r="G107" s="26"/>
      <c r="H107" s="17">
        <f t="shared" si="12"/>
        <v>0</v>
      </c>
      <c r="I107" s="17">
        <f>IF(D107="Binaire",1,3)</f>
        <v>1</v>
      </c>
      <c r="J107" s="34">
        <f>SUM(H107:H112)</f>
        <v>0</v>
      </c>
      <c r="K107" s="34">
        <f>SUM(I107:I112)</f>
        <v>10</v>
      </c>
      <c r="L107" s="36">
        <f>+J107/K107</f>
        <v>0</v>
      </c>
      <c r="M107" s="36">
        <v>0.2</v>
      </c>
      <c r="N107" s="42">
        <f>L107*M107+L113*M113+L119*M119+L132*M132+L136*M136+L140*M140+L145*M145</f>
        <v>0</v>
      </c>
      <c r="O107" s="43">
        <v>0.1</v>
      </c>
      <c r="P107" s="38"/>
    </row>
    <row r="108" spans="1:16" ht="12" x14ac:dyDescent="0.15">
      <c r="A108" s="34"/>
      <c r="B108" s="41"/>
      <c r="C108" s="16" t="s">
        <v>80</v>
      </c>
      <c r="D108" s="17" t="s">
        <v>4</v>
      </c>
      <c r="E108" s="17" t="s">
        <v>5</v>
      </c>
      <c r="F108" s="17">
        <v>1</v>
      </c>
      <c r="G108" s="26"/>
      <c r="H108" s="17">
        <f t="shared" si="12"/>
        <v>0</v>
      </c>
      <c r="I108" s="17">
        <f>IF(D108="Binaire",1,3)</f>
        <v>3</v>
      </c>
      <c r="J108" s="34"/>
      <c r="K108" s="34"/>
      <c r="L108" s="36"/>
      <c r="M108" s="36"/>
      <c r="N108" s="42"/>
      <c r="O108" s="43"/>
      <c r="P108" s="38"/>
    </row>
    <row r="109" spans="1:16" ht="12" x14ac:dyDescent="0.15">
      <c r="A109" s="34"/>
      <c r="B109" s="41"/>
      <c r="C109" s="16" t="s">
        <v>81</v>
      </c>
      <c r="D109" s="17" t="s">
        <v>4</v>
      </c>
      <c r="E109" s="17" t="s">
        <v>5</v>
      </c>
      <c r="F109" s="17">
        <v>1</v>
      </c>
      <c r="G109" s="26"/>
      <c r="H109" s="17">
        <f t="shared" si="12"/>
        <v>0</v>
      </c>
      <c r="I109" s="17">
        <f>IF(D109="Binaire",1,3)</f>
        <v>3</v>
      </c>
      <c r="J109" s="34"/>
      <c r="K109" s="34"/>
      <c r="L109" s="36"/>
      <c r="M109" s="36"/>
      <c r="N109" s="42"/>
      <c r="O109" s="43"/>
      <c r="P109" s="38"/>
    </row>
    <row r="110" spans="1:16" ht="12" x14ac:dyDescent="0.15">
      <c r="A110" s="34"/>
      <c r="B110" s="41"/>
      <c r="C110" s="16" t="s">
        <v>56</v>
      </c>
      <c r="D110" s="17" t="s">
        <v>3</v>
      </c>
      <c r="E110" s="17" t="s">
        <v>5</v>
      </c>
      <c r="F110" s="17">
        <v>2</v>
      </c>
      <c r="G110" s="26"/>
      <c r="H110" s="17">
        <f t="shared" ref="H110:H149" si="13">F110*G110</f>
        <v>0</v>
      </c>
      <c r="I110" s="17">
        <f>IF(D110="Binaire",1,3)</f>
        <v>1</v>
      </c>
      <c r="J110" s="34"/>
      <c r="K110" s="34"/>
      <c r="L110" s="36"/>
      <c r="M110" s="36"/>
      <c r="N110" s="42"/>
      <c r="O110" s="43"/>
      <c r="P110" s="38"/>
    </row>
    <row r="111" spans="1:16" ht="12" x14ac:dyDescent="0.15">
      <c r="A111" s="34"/>
      <c r="B111" s="41"/>
      <c r="C111" s="16" t="s">
        <v>136</v>
      </c>
      <c r="D111" s="17" t="s">
        <v>3</v>
      </c>
      <c r="E111" s="17" t="s">
        <v>5</v>
      </c>
      <c r="F111" s="17">
        <v>2</v>
      </c>
      <c r="G111" s="26"/>
      <c r="H111" s="17">
        <f t="shared" si="13"/>
        <v>0</v>
      </c>
      <c r="I111" s="17">
        <f>IF(D111="Binaire",1,3)</f>
        <v>1</v>
      </c>
      <c r="J111" s="34"/>
      <c r="K111" s="34"/>
      <c r="L111" s="36"/>
      <c r="M111" s="36"/>
      <c r="N111" s="42"/>
      <c r="O111" s="43"/>
      <c r="P111" s="38"/>
    </row>
    <row r="112" spans="1:16" ht="12" x14ac:dyDescent="0.15">
      <c r="A112" s="34"/>
      <c r="B112" s="41"/>
      <c r="C112" s="16" t="s">
        <v>117</v>
      </c>
      <c r="D112" s="17" t="s">
        <v>3</v>
      </c>
      <c r="E112" s="17" t="s">
        <v>195</v>
      </c>
      <c r="F112" s="17">
        <v>1</v>
      </c>
      <c r="G112" s="26"/>
      <c r="H112" s="17">
        <f t="shared" si="13"/>
        <v>0</v>
      </c>
      <c r="I112" s="17">
        <f>IF(D112="Binaire",1,3)</f>
        <v>1</v>
      </c>
      <c r="J112" s="34"/>
      <c r="K112" s="34"/>
      <c r="L112" s="36"/>
      <c r="M112" s="36"/>
      <c r="N112" s="42"/>
      <c r="O112" s="43"/>
      <c r="P112" s="38"/>
    </row>
    <row r="113" spans="1:16" ht="12" x14ac:dyDescent="0.15">
      <c r="A113" s="34"/>
      <c r="B113" s="41" t="s">
        <v>16</v>
      </c>
      <c r="C113" s="16" t="s">
        <v>38</v>
      </c>
      <c r="D113" s="17" t="s">
        <v>3</v>
      </c>
      <c r="E113" s="17" t="s">
        <v>5</v>
      </c>
      <c r="F113" s="17">
        <v>1</v>
      </c>
      <c r="G113" s="26"/>
      <c r="H113" s="17">
        <f t="shared" si="13"/>
        <v>0</v>
      </c>
      <c r="I113" s="17">
        <f>IF(D113="Binaire",1,3)</f>
        <v>1</v>
      </c>
      <c r="J113" s="34">
        <f>SUM(H113:H118)</f>
        <v>0</v>
      </c>
      <c r="K113" s="34">
        <f>SUM(I113:I118)</f>
        <v>10</v>
      </c>
      <c r="L113" s="36">
        <f>+J113/K113</f>
        <v>0</v>
      </c>
      <c r="M113" s="36">
        <v>0.1</v>
      </c>
      <c r="N113" s="42"/>
      <c r="O113" s="43"/>
      <c r="P113" s="38"/>
    </row>
    <row r="114" spans="1:16" ht="12" x14ac:dyDescent="0.15">
      <c r="A114" s="34"/>
      <c r="B114" s="41"/>
      <c r="C114" s="16" t="s">
        <v>14</v>
      </c>
      <c r="D114" s="17" t="s">
        <v>3</v>
      </c>
      <c r="E114" s="17" t="s">
        <v>195</v>
      </c>
      <c r="F114" s="17">
        <v>2</v>
      </c>
      <c r="G114" s="26"/>
      <c r="H114" s="17">
        <f t="shared" si="13"/>
        <v>0</v>
      </c>
      <c r="I114" s="17">
        <f>IF(D114="Binaire",1,3)</f>
        <v>1</v>
      </c>
      <c r="J114" s="34"/>
      <c r="K114" s="34"/>
      <c r="L114" s="36"/>
      <c r="M114" s="36"/>
      <c r="N114" s="42"/>
      <c r="O114" s="43"/>
      <c r="P114" s="38"/>
    </row>
    <row r="115" spans="1:16" ht="12" x14ac:dyDescent="0.15">
      <c r="A115" s="34"/>
      <c r="B115" s="41"/>
      <c r="C115" s="16" t="s">
        <v>39</v>
      </c>
      <c r="D115" s="17" t="s">
        <v>3</v>
      </c>
      <c r="E115" s="17" t="s">
        <v>5</v>
      </c>
      <c r="F115" s="17">
        <v>2</v>
      </c>
      <c r="G115" s="26"/>
      <c r="H115" s="17">
        <f t="shared" si="13"/>
        <v>0</v>
      </c>
      <c r="I115" s="17">
        <f>IF(D115="Binaire",1,3)</f>
        <v>1</v>
      </c>
      <c r="J115" s="34"/>
      <c r="K115" s="34"/>
      <c r="L115" s="36"/>
      <c r="M115" s="36"/>
      <c r="N115" s="42"/>
      <c r="O115" s="43"/>
      <c r="P115" s="38"/>
    </row>
    <row r="116" spans="1:16" ht="12" x14ac:dyDescent="0.15">
      <c r="A116" s="34"/>
      <c r="B116" s="41"/>
      <c r="C116" s="16" t="s">
        <v>40</v>
      </c>
      <c r="D116" s="17" t="s">
        <v>3</v>
      </c>
      <c r="E116" s="17" t="s">
        <v>5</v>
      </c>
      <c r="F116" s="17">
        <v>2</v>
      </c>
      <c r="G116" s="26"/>
      <c r="H116" s="17">
        <f t="shared" si="13"/>
        <v>0</v>
      </c>
      <c r="I116" s="17">
        <f>IF(D116="Binaire",1,3)</f>
        <v>1</v>
      </c>
      <c r="J116" s="34"/>
      <c r="K116" s="34"/>
      <c r="L116" s="36"/>
      <c r="M116" s="36"/>
      <c r="N116" s="42"/>
      <c r="O116" s="43"/>
      <c r="P116" s="38"/>
    </row>
    <row r="117" spans="1:16" ht="12" x14ac:dyDescent="0.15">
      <c r="A117" s="34"/>
      <c r="B117" s="41"/>
      <c r="C117" s="16" t="s">
        <v>100</v>
      </c>
      <c r="D117" s="17" t="s">
        <v>4</v>
      </c>
      <c r="E117" s="17" t="s">
        <v>5</v>
      </c>
      <c r="F117" s="17">
        <v>1</v>
      </c>
      <c r="G117" s="26"/>
      <c r="H117" s="17">
        <f t="shared" si="13"/>
        <v>0</v>
      </c>
      <c r="I117" s="17">
        <f>IF(D117="Binaire",1,3)</f>
        <v>3</v>
      </c>
      <c r="J117" s="34"/>
      <c r="K117" s="34"/>
      <c r="L117" s="36"/>
      <c r="M117" s="36"/>
      <c r="N117" s="42"/>
      <c r="O117" s="43"/>
      <c r="P117" s="38"/>
    </row>
    <row r="118" spans="1:16" ht="12" x14ac:dyDescent="0.15">
      <c r="A118" s="34"/>
      <c r="B118" s="41"/>
      <c r="C118" s="16" t="s">
        <v>101</v>
      </c>
      <c r="D118" s="17" t="s">
        <v>4</v>
      </c>
      <c r="E118" s="17" t="s">
        <v>5</v>
      </c>
      <c r="F118" s="17">
        <v>1</v>
      </c>
      <c r="G118" s="26"/>
      <c r="H118" s="17">
        <f t="shared" si="13"/>
        <v>0</v>
      </c>
      <c r="I118" s="17">
        <f>IF(D118="Binaire",1,3)</f>
        <v>3</v>
      </c>
      <c r="J118" s="34"/>
      <c r="K118" s="34"/>
      <c r="L118" s="36"/>
      <c r="M118" s="36"/>
      <c r="N118" s="42"/>
      <c r="O118" s="43"/>
      <c r="P118" s="38"/>
    </row>
    <row r="119" spans="1:16" ht="12" x14ac:dyDescent="0.15">
      <c r="A119" s="34"/>
      <c r="B119" s="41" t="s">
        <v>43</v>
      </c>
      <c r="C119" s="16" t="s">
        <v>137</v>
      </c>
      <c r="D119" s="17" t="s">
        <v>3</v>
      </c>
      <c r="E119" s="17" t="s">
        <v>5</v>
      </c>
      <c r="F119" s="17">
        <v>2</v>
      </c>
      <c r="G119" s="26"/>
      <c r="H119" s="17">
        <f t="shared" si="13"/>
        <v>0</v>
      </c>
      <c r="I119" s="17">
        <f>IF(D119="Binaire",1,3)</f>
        <v>1</v>
      </c>
      <c r="J119" s="34">
        <f>SUM(H119:H131)</f>
        <v>0</v>
      </c>
      <c r="K119" s="34">
        <f>SUM(I119:I131)</f>
        <v>17</v>
      </c>
      <c r="L119" s="36">
        <f>+J119/K119</f>
        <v>0</v>
      </c>
      <c r="M119" s="36">
        <v>0.25</v>
      </c>
      <c r="N119" s="42"/>
      <c r="O119" s="43"/>
      <c r="P119" s="38"/>
    </row>
    <row r="120" spans="1:16" ht="12" x14ac:dyDescent="0.15">
      <c r="A120" s="34"/>
      <c r="B120" s="41"/>
      <c r="C120" s="16" t="s">
        <v>44</v>
      </c>
      <c r="D120" s="17" t="s">
        <v>3</v>
      </c>
      <c r="E120" s="17" t="s">
        <v>5</v>
      </c>
      <c r="F120" s="17">
        <v>2</v>
      </c>
      <c r="G120" s="26"/>
      <c r="H120" s="17">
        <f t="shared" si="13"/>
        <v>0</v>
      </c>
      <c r="I120" s="17">
        <f>IF(D120="Binaire",1,3)</f>
        <v>1</v>
      </c>
      <c r="J120" s="34"/>
      <c r="K120" s="34"/>
      <c r="L120" s="36"/>
      <c r="M120" s="36"/>
      <c r="N120" s="42"/>
      <c r="O120" s="43"/>
      <c r="P120" s="38"/>
    </row>
    <row r="121" spans="1:16" ht="12" x14ac:dyDescent="0.15">
      <c r="A121" s="34"/>
      <c r="B121" s="41"/>
      <c r="C121" s="16" t="s">
        <v>122</v>
      </c>
      <c r="D121" s="17" t="s">
        <v>3</v>
      </c>
      <c r="E121" s="17" t="s">
        <v>195</v>
      </c>
      <c r="F121" s="17">
        <v>1</v>
      </c>
      <c r="G121" s="26"/>
      <c r="H121" s="17">
        <f t="shared" si="13"/>
        <v>0</v>
      </c>
      <c r="I121" s="17">
        <f>IF(D121="Binaire",1,3)</f>
        <v>1</v>
      </c>
      <c r="J121" s="34"/>
      <c r="K121" s="34"/>
      <c r="L121" s="36"/>
      <c r="M121" s="36"/>
      <c r="N121" s="42"/>
      <c r="O121" s="43"/>
      <c r="P121" s="38"/>
    </row>
    <row r="122" spans="1:16" ht="12" x14ac:dyDescent="0.15">
      <c r="A122" s="34"/>
      <c r="B122" s="41"/>
      <c r="C122" s="16" t="s">
        <v>132</v>
      </c>
      <c r="D122" s="17" t="s">
        <v>3</v>
      </c>
      <c r="E122" s="17" t="s">
        <v>5</v>
      </c>
      <c r="F122" s="17">
        <v>2</v>
      </c>
      <c r="G122" s="26"/>
      <c r="H122" s="17">
        <f t="shared" si="13"/>
        <v>0</v>
      </c>
      <c r="I122" s="17">
        <f>IF(D122="Binaire",1,3)</f>
        <v>1</v>
      </c>
      <c r="J122" s="34"/>
      <c r="K122" s="34"/>
      <c r="L122" s="36"/>
      <c r="M122" s="36"/>
      <c r="N122" s="42"/>
      <c r="O122" s="43"/>
      <c r="P122" s="38"/>
    </row>
    <row r="123" spans="1:16" ht="12" x14ac:dyDescent="0.15">
      <c r="A123" s="34"/>
      <c r="B123" s="41"/>
      <c r="C123" s="16" t="s">
        <v>45</v>
      </c>
      <c r="D123" s="17" t="s">
        <v>3</v>
      </c>
      <c r="E123" s="17" t="s">
        <v>5</v>
      </c>
      <c r="F123" s="17">
        <v>2</v>
      </c>
      <c r="G123" s="26"/>
      <c r="H123" s="17">
        <f t="shared" si="13"/>
        <v>0</v>
      </c>
      <c r="I123" s="17">
        <f>IF(D123="Binaire",1,3)</f>
        <v>1</v>
      </c>
      <c r="J123" s="34"/>
      <c r="K123" s="34"/>
      <c r="L123" s="36"/>
      <c r="M123" s="36"/>
      <c r="N123" s="42"/>
      <c r="O123" s="43"/>
      <c r="P123" s="38"/>
    </row>
    <row r="124" spans="1:16" ht="22.9" customHeight="1" x14ac:dyDescent="0.15">
      <c r="A124" s="34"/>
      <c r="B124" s="41"/>
      <c r="C124" s="16" t="s">
        <v>138</v>
      </c>
      <c r="D124" s="17" t="s">
        <v>3</v>
      </c>
      <c r="E124" s="17" t="s">
        <v>5</v>
      </c>
      <c r="F124" s="17">
        <v>2</v>
      </c>
      <c r="G124" s="26"/>
      <c r="H124" s="17">
        <f t="shared" si="13"/>
        <v>0</v>
      </c>
      <c r="I124" s="17">
        <f>IF(D124="Binaire",1,3)</f>
        <v>1</v>
      </c>
      <c r="J124" s="34"/>
      <c r="K124" s="34"/>
      <c r="L124" s="36"/>
      <c r="M124" s="36"/>
      <c r="N124" s="42"/>
      <c r="O124" s="43"/>
      <c r="P124" s="38"/>
    </row>
    <row r="125" spans="1:16" ht="12" x14ac:dyDescent="0.15">
      <c r="A125" s="34"/>
      <c r="B125" s="41"/>
      <c r="C125" s="16" t="s">
        <v>14</v>
      </c>
      <c r="D125" s="17" t="s">
        <v>3</v>
      </c>
      <c r="E125" s="17" t="s">
        <v>5</v>
      </c>
      <c r="F125" s="17">
        <v>2</v>
      </c>
      <c r="G125" s="26"/>
      <c r="H125" s="17">
        <f t="shared" si="13"/>
        <v>0</v>
      </c>
      <c r="I125" s="17">
        <f>IF(D125="Binaire",1,3)</f>
        <v>1</v>
      </c>
      <c r="J125" s="34"/>
      <c r="K125" s="34"/>
      <c r="L125" s="36"/>
      <c r="M125" s="36"/>
      <c r="N125" s="42"/>
      <c r="O125" s="43"/>
      <c r="P125" s="38"/>
    </row>
    <row r="126" spans="1:16" ht="12" x14ac:dyDescent="0.15">
      <c r="A126" s="34"/>
      <c r="B126" s="41"/>
      <c r="C126" s="16" t="s">
        <v>46</v>
      </c>
      <c r="D126" s="17" t="s">
        <v>3</v>
      </c>
      <c r="E126" s="17" t="s">
        <v>5</v>
      </c>
      <c r="F126" s="17">
        <v>2</v>
      </c>
      <c r="G126" s="26"/>
      <c r="H126" s="17">
        <f t="shared" si="13"/>
        <v>0</v>
      </c>
      <c r="I126" s="17">
        <f>IF(D126="Binaire",1,3)</f>
        <v>1</v>
      </c>
      <c r="J126" s="34"/>
      <c r="K126" s="34"/>
      <c r="L126" s="36"/>
      <c r="M126" s="36"/>
      <c r="N126" s="42"/>
      <c r="O126" s="43"/>
      <c r="P126" s="38"/>
    </row>
    <row r="127" spans="1:16" ht="12" x14ac:dyDescent="0.15">
      <c r="A127" s="34"/>
      <c r="B127" s="41"/>
      <c r="C127" s="16" t="s">
        <v>133</v>
      </c>
      <c r="D127" s="17" t="s">
        <v>3</v>
      </c>
      <c r="E127" s="17" t="s">
        <v>5</v>
      </c>
      <c r="F127" s="17">
        <v>2</v>
      </c>
      <c r="G127" s="26"/>
      <c r="H127" s="17">
        <f t="shared" si="13"/>
        <v>0</v>
      </c>
      <c r="I127" s="17">
        <f>IF(D127="Binaire",1,3)</f>
        <v>1</v>
      </c>
      <c r="J127" s="34"/>
      <c r="K127" s="34"/>
      <c r="L127" s="36"/>
      <c r="M127" s="36"/>
      <c r="N127" s="42"/>
      <c r="O127" s="43"/>
      <c r="P127" s="38"/>
    </row>
    <row r="128" spans="1:16" ht="12" x14ac:dyDescent="0.15">
      <c r="A128" s="34"/>
      <c r="B128" s="41"/>
      <c r="C128" s="16" t="s">
        <v>47</v>
      </c>
      <c r="D128" s="17" t="s">
        <v>3</v>
      </c>
      <c r="E128" s="17" t="s">
        <v>5</v>
      </c>
      <c r="F128" s="17">
        <v>2</v>
      </c>
      <c r="G128" s="26"/>
      <c r="H128" s="17">
        <f t="shared" si="13"/>
        <v>0</v>
      </c>
      <c r="I128" s="17">
        <f>IF(D128="Binaire",1,3)</f>
        <v>1</v>
      </c>
      <c r="J128" s="34"/>
      <c r="K128" s="34"/>
      <c r="L128" s="36"/>
      <c r="M128" s="36"/>
      <c r="N128" s="42"/>
      <c r="O128" s="43"/>
      <c r="P128" s="38"/>
    </row>
    <row r="129" spans="1:16" ht="12" x14ac:dyDescent="0.15">
      <c r="A129" s="34"/>
      <c r="B129" s="41"/>
      <c r="C129" s="16" t="s">
        <v>48</v>
      </c>
      <c r="D129" s="17" t="s">
        <v>3</v>
      </c>
      <c r="E129" s="17" t="s">
        <v>5</v>
      </c>
      <c r="F129" s="17">
        <v>2</v>
      </c>
      <c r="G129" s="26"/>
      <c r="H129" s="17">
        <f t="shared" si="13"/>
        <v>0</v>
      </c>
      <c r="I129" s="17">
        <f>IF(D129="Binaire",1,3)</f>
        <v>1</v>
      </c>
      <c r="J129" s="34"/>
      <c r="K129" s="34"/>
      <c r="L129" s="36"/>
      <c r="M129" s="36"/>
      <c r="N129" s="42"/>
      <c r="O129" s="43"/>
      <c r="P129" s="38"/>
    </row>
    <row r="130" spans="1:16" ht="12" x14ac:dyDescent="0.15">
      <c r="A130" s="34"/>
      <c r="B130" s="41"/>
      <c r="C130" s="16" t="s">
        <v>102</v>
      </c>
      <c r="D130" s="17" t="s">
        <v>4</v>
      </c>
      <c r="E130" s="17" t="s">
        <v>5</v>
      </c>
      <c r="F130" s="17">
        <v>1</v>
      </c>
      <c r="G130" s="26"/>
      <c r="H130" s="17">
        <f t="shared" si="13"/>
        <v>0</v>
      </c>
      <c r="I130" s="17">
        <f>IF(D130="Binaire",1,3)</f>
        <v>3</v>
      </c>
      <c r="J130" s="34"/>
      <c r="K130" s="34"/>
      <c r="L130" s="36"/>
      <c r="M130" s="36"/>
      <c r="N130" s="42"/>
      <c r="O130" s="43"/>
      <c r="P130" s="38"/>
    </row>
    <row r="131" spans="1:16" ht="12" x14ac:dyDescent="0.15">
      <c r="A131" s="34"/>
      <c r="B131" s="41"/>
      <c r="C131" s="16" t="s">
        <v>103</v>
      </c>
      <c r="D131" s="17" t="s">
        <v>4</v>
      </c>
      <c r="E131" s="17" t="s">
        <v>5</v>
      </c>
      <c r="F131" s="17">
        <v>1</v>
      </c>
      <c r="G131" s="26"/>
      <c r="H131" s="17">
        <f t="shared" si="13"/>
        <v>0</v>
      </c>
      <c r="I131" s="17">
        <f>IF(D131="Binaire",1,3)</f>
        <v>3</v>
      </c>
      <c r="J131" s="34"/>
      <c r="K131" s="34"/>
      <c r="L131" s="36"/>
      <c r="M131" s="36"/>
      <c r="N131" s="42"/>
      <c r="O131" s="43"/>
      <c r="P131" s="38"/>
    </row>
    <row r="132" spans="1:16" ht="12" x14ac:dyDescent="0.15">
      <c r="A132" s="34"/>
      <c r="B132" s="41" t="s">
        <v>49</v>
      </c>
      <c r="C132" s="16" t="s">
        <v>183</v>
      </c>
      <c r="D132" s="17" t="s">
        <v>3</v>
      </c>
      <c r="E132" s="17" t="s">
        <v>5</v>
      </c>
      <c r="F132" s="17">
        <v>2</v>
      </c>
      <c r="G132" s="26"/>
      <c r="H132" s="17">
        <f t="shared" si="13"/>
        <v>0</v>
      </c>
      <c r="I132" s="17">
        <f>IF(D132="Binaire",1,3)</f>
        <v>1</v>
      </c>
      <c r="J132" s="34">
        <f>SUM(H132:H135)</f>
        <v>0</v>
      </c>
      <c r="K132" s="34">
        <f>SUM(I132:I135)</f>
        <v>8</v>
      </c>
      <c r="L132" s="36">
        <f>+J132/K132</f>
        <v>0</v>
      </c>
      <c r="M132" s="36">
        <v>0.05</v>
      </c>
      <c r="N132" s="42"/>
      <c r="O132" s="43"/>
      <c r="P132" s="38"/>
    </row>
    <row r="133" spans="1:16" ht="12" x14ac:dyDescent="0.15">
      <c r="A133" s="34"/>
      <c r="B133" s="41"/>
      <c r="C133" s="16" t="s">
        <v>51</v>
      </c>
      <c r="D133" s="17" t="s">
        <v>3</v>
      </c>
      <c r="E133" s="17" t="s">
        <v>5</v>
      </c>
      <c r="F133" s="17">
        <v>2</v>
      </c>
      <c r="G133" s="26"/>
      <c r="H133" s="17">
        <f t="shared" si="13"/>
        <v>0</v>
      </c>
      <c r="I133" s="17">
        <f>IF(D133="Binaire",1,3)</f>
        <v>1</v>
      </c>
      <c r="J133" s="34"/>
      <c r="K133" s="34"/>
      <c r="L133" s="36"/>
      <c r="M133" s="36"/>
      <c r="N133" s="42"/>
      <c r="O133" s="43"/>
      <c r="P133" s="38"/>
    </row>
    <row r="134" spans="1:16" ht="12" x14ac:dyDescent="0.15">
      <c r="A134" s="34"/>
      <c r="B134" s="41"/>
      <c r="C134" s="16" t="s">
        <v>104</v>
      </c>
      <c r="D134" s="17" t="s">
        <v>4</v>
      </c>
      <c r="E134" s="17" t="s">
        <v>5</v>
      </c>
      <c r="F134" s="17">
        <v>1</v>
      </c>
      <c r="G134" s="26"/>
      <c r="H134" s="17">
        <f t="shared" si="13"/>
        <v>0</v>
      </c>
      <c r="I134" s="17">
        <f>IF(D134="Binaire",1,3)</f>
        <v>3</v>
      </c>
      <c r="J134" s="34"/>
      <c r="K134" s="34"/>
      <c r="L134" s="36"/>
      <c r="M134" s="36"/>
      <c r="N134" s="42"/>
      <c r="O134" s="43"/>
      <c r="P134" s="38"/>
    </row>
    <row r="135" spans="1:16" ht="12" x14ac:dyDescent="0.15">
      <c r="A135" s="34"/>
      <c r="B135" s="41"/>
      <c r="C135" s="16" t="s">
        <v>105</v>
      </c>
      <c r="D135" s="17" t="s">
        <v>4</v>
      </c>
      <c r="E135" s="17" t="s">
        <v>5</v>
      </c>
      <c r="F135" s="17">
        <v>1</v>
      </c>
      <c r="G135" s="26"/>
      <c r="H135" s="17">
        <f t="shared" si="13"/>
        <v>0</v>
      </c>
      <c r="I135" s="17">
        <f>IF(D135="Binaire",1,3)</f>
        <v>3</v>
      </c>
      <c r="J135" s="34"/>
      <c r="K135" s="34"/>
      <c r="L135" s="36"/>
      <c r="M135" s="36"/>
      <c r="N135" s="42"/>
      <c r="O135" s="43"/>
      <c r="P135" s="38"/>
    </row>
    <row r="136" spans="1:16" ht="12" x14ac:dyDescent="0.15">
      <c r="A136" s="34"/>
      <c r="B136" s="41" t="s">
        <v>54</v>
      </c>
      <c r="C136" s="16" t="s">
        <v>52</v>
      </c>
      <c r="D136" s="17" t="s">
        <v>3</v>
      </c>
      <c r="E136" s="17" t="s">
        <v>5</v>
      </c>
      <c r="F136" s="17">
        <v>2</v>
      </c>
      <c r="G136" s="26"/>
      <c r="H136" s="17">
        <f t="shared" si="13"/>
        <v>0</v>
      </c>
      <c r="I136" s="17">
        <f>IF(D136="Binaire",1,3)</f>
        <v>1</v>
      </c>
      <c r="J136" s="34">
        <f>SUM(H136:H139)</f>
        <v>0</v>
      </c>
      <c r="K136" s="34">
        <f>SUM(I136:I139)</f>
        <v>8</v>
      </c>
      <c r="L136" s="36">
        <f>+J136/K136</f>
        <v>0</v>
      </c>
      <c r="M136" s="36">
        <v>0.1</v>
      </c>
      <c r="N136" s="42"/>
      <c r="O136" s="43"/>
      <c r="P136" s="38"/>
    </row>
    <row r="137" spans="1:16" ht="12" x14ac:dyDescent="0.15">
      <c r="A137" s="34"/>
      <c r="B137" s="41"/>
      <c r="C137" s="16" t="s">
        <v>53</v>
      </c>
      <c r="D137" s="17" t="s">
        <v>3</v>
      </c>
      <c r="E137" s="17" t="s">
        <v>5</v>
      </c>
      <c r="F137" s="17">
        <v>2</v>
      </c>
      <c r="G137" s="26"/>
      <c r="H137" s="17">
        <f t="shared" si="13"/>
        <v>0</v>
      </c>
      <c r="I137" s="17">
        <f>IF(D137="Binaire",1,3)</f>
        <v>1</v>
      </c>
      <c r="J137" s="34"/>
      <c r="K137" s="34"/>
      <c r="L137" s="36"/>
      <c r="M137" s="36"/>
      <c r="N137" s="42"/>
      <c r="O137" s="43"/>
      <c r="P137" s="38"/>
    </row>
    <row r="138" spans="1:16" ht="12" x14ac:dyDescent="0.15">
      <c r="A138" s="34"/>
      <c r="B138" s="41"/>
      <c r="C138" s="16" t="s">
        <v>106</v>
      </c>
      <c r="D138" s="17" t="s">
        <v>4</v>
      </c>
      <c r="E138" s="17" t="s">
        <v>5</v>
      </c>
      <c r="F138" s="17">
        <v>1</v>
      </c>
      <c r="G138" s="26"/>
      <c r="H138" s="17">
        <f t="shared" si="13"/>
        <v>0</v>
      </c>
      <c r="I138" s="17">
        <f>IF(D138="Binaire",1,3)</f>
        <v>3</v>
      </c>
      <c r="J138" s="34"/>
      <c r="K138" s="34"/>
      <c r="L138" s="36"/>
      <c r="M138" s="36"/>
      <c r="N138" s="42"/>
      <c r="O138" s="43"/>
      <c r="P138" s="38"/>
    </row>
    <row r="139" spans="1:16" ht="12" x14ac:dyDescent="0.15">
      <c r="A139" s="34"/>
      <c r="B139" s="41"/>
      <c r="C139" s="16" t="s">
        <v>107</v>
      </c>
      <c r="D139" s="17" t="s">
        <v>4</v>
      </c>
      <c r="E139" s="17" t="s">
        <v>5</v>
      </c>
      <c r="F139" s="17">
        <v>1</v>
      </c>
      <c r="G139" s="26"/>
      <c r="H139" s="17">
        <f t="shared" si="13"/>
        <v>0</v>
      </c>
      <c r="I139" s="17">
        <f>IF(D139="Binaire",1,3)</f>
        <v>3</v>
      </c>
      <c r="J139" s="34"/>
      <c r="K139" s="34"/>
      <c r="L139" s="36"/>
      <c r="M139" s="36"/>
      <c r="N139" s="42"/>
      <c r="O139" s="43"/>
      <c r="P139" s="38"/>
    </row>
    <row r="140" spans="1:16" ht="12" x14ac:dyDescent="0.15">
      <c r="A140" s="34"/>
      <c r="B140" s="41" t="s">
        <v>55</v>
      </c>
      <c r="C140" s="16" t="s">
        <v>134</v>
      </c>
      <c r="D140" s="17" t="s">
        <v>3</v>
      </c>
      <c r="E140" s="17" t="s">
        <v>5</v>
      </c>
      <c r="F140" s="17">
        <v>2</v>
      </c>
      <c r="G140" s="26"/>
      <c r="H140" s="17">
        <f t="shared" si="13"/>
        <v>0</v>
      </c>
      <c r="I140" s="17">
        <f>IF(D140="Binaire",1,3)</f>
        <v>1</v>
      </c>
      <c r="J140" s="34">
        <f>SUM(H140:H144)</f>
        <v>0</v>
      </c>
      <c r="K140" s="34">
        <f>SUM(I140:I144)</f>
        <v>5</v>
      </c>
      <c r="L140" s="36">
        <f>+J140/K140</f>
        <v>0</v>
      </c>
      <c r="M140" s="36">
        <v>0.1</v>
      </c>
      <c r="N140" s="42"/>
      <c r="O140" s="43"/>
      <c r="P140" s="38"/>
    </row>
    <row r="141" spans="1:16" ht="12" x14ac:dyDescent="0.15">
      <c r="A141" s="34"/>
      <c r="B141" s="41"/>
      <c r="C141" s="16" t="s">
        <v>57</v>
      </c>
      <c r="D141" s="17" t="s">
        <v>3</v>
      </c>
      <c r="E141" s="17" t="s">
        <v>5</v>
      </c>
      <c r="F141" s="17">
        <v>2</v>
      </c>
      <c r="G141" s="26"/>
      <c r="H141" s="17">
        <f t="shared" si="13"/>
        <v>0</v>
      </c>
      <c r="I141" s="17">
        <f>IF(D141="Binaire",1,3)</f>
        <v>1</v>
      </c>
      <c r="J141" s="34"/>
      <c r="K141" s="34"/>
      <c r="L141" s="36"/>
      <c r="M141" s="36"/>
      <c r="N141" s="42"/>
      <c r="O141" s="43"/>
      <c r="P141" s="38"/>
    </row>
    <row r="142" spans="1:16" ht="12" x14ac:dyDescent="0.15">
      <c r="A142" s="34"/>
      <c r="B142" s="41"/>
      <c r="C142" s="16" t="s">
        <v>58</v>
      </c>
      <c r="D142" s="17" t="s">
        <v>3</v>
      </c>
      <c r="E142" s="17" t="s">
        <v>5</v>
      </c>
      <c r="F142" s="17">
        <v>2</v>
      </c>
      <c r="G142" s="26"/>
      <c r="H142" s="17">
        <f t="shared" si="13"/>
        <v>0</v>
      </c>
      <c r="I142" s="17">
        <f>IF(D142="Binaire",1,3)</f>
        <v>1</v>
      </c>
      <c r="J142" s="34"/>
      <c r="K142" s="34"/>
      <c r="L142" s="36"/>
      <c r="M142" s="36"/>
      <c r="N142" s="42"/>
      <c r="O142" s="43"/>
      <c r="P142" s="38"/>
    </row>
    <row r="143" spans="1:16" ht="12" x14ac:dyDescent="0.15">
      <c r="A143" s="34"/>
      <c r="B143" s="41"/>
      <c r="C143" s="16" t="s">
        <v>59</v>
      </c>
      <c r="D143" s="17" t="s">
        <v>3</v>
      </c>
      <c r="E143" s="17" t="s">
        <v>195</v>
      </c>
      <c r="F143" s="17">
        <v>2</v>
      </c>
      <c r="G143" s="26"/>
      <c r="H143" s="17">
        <f t="shared" si="13"/>
        <v>0</v>
      </c>
      <c r="I143" s="17">
        <f>IF(D143="Binaire",1,3)</f>
        <v>1</v>
      </c>
      <c r="J143" s="34"/>
      <c r="K143" s="34"/>
      <c r="L143" s="36"/>
      <c r="M143" s="36"/>
      <c r="N143" s="42"/>
      <c r="O143" s="43"/>
      <c r="P143" s="38"/>
    </row>
    <row r="144" spans="1:16" ht="12" x14ac:dyDescent="0.15">
      <c r="A144" s="34"/>
      <c r="B144" s="41"/>
      <c r="C144" s="16" t="s">
        <v>111</v>
      </c>
      <c r="D144" s="17" t="s">
        <v>3</v>
      </c>
      <c r="E144" s="17" t="s">
        <v>195</v>
      </c>
      <c r="F144" s="17">
        <v>1</v>
      </c>
      <c r="G144" s="26"/>
      <c r="H144" s="17">
        <f t="shared" si="13"/>
        <v>0</v>
      </c>
      <c r="I144" s="17">
        <f>IF(D144="Binaire",1,3)</f>
        <v>1</v>
      </c>
      <c r="J144" s="34"/>
      <c r="K144" s="34"/>
      <c r="L144" s="36"/>
      <c r="M144" s="36"/>
      <c r="N144" s="42"/>
      <c r="O144" s="43"/>
      <c r="P144" s="38"/>
    </row>
    <row r="145" spans="1:16" ht="12" x14ac:dyDescent="0.15">
      <c r="A145" s="34"/>
      <c r="B145" s="41" t="s">
        <v>50</v>
      </c>
      <c r="C145" s="16" t="s">
        <v>61</v>
      </c>
      <c r="D145" s="17" t="s">
        <v>3</v>
      </c>
      <c r="E145" s="17" t="s">
        <v>5</v>
      </c>
      <c r="F145" s="17">
        <v>2</v>
      </c>
      <c r="G145" s="26"/>
      <c r="H145" s="17">
        <f t="shared" si="13"/>
        <v>0</v>
      </c>
      <c r="I145" s="17">
        <f>IF(D145="Binaire",1,3)</f>
        <v>1</v>
      </c>
      <c r="J145" s="34">
        <f>SUM(H145:H149)</f>
        <v>0</v>
      </c>
      <c r="K145" s="34">
        <f>SUM(I145:I149)</f>
        <v>9</v>
      </c>
      <c r="L145" s="36">
        <f>+J145/K145</f>
        <v>0</v>
      </c>
      <c r="M145" s="36">
        <v>0.2</v>
      </c>
      <c r="N145" s="42"/>
      <c r="O145" s="43"/>
      <c r="P145" s="38"/>
    </row>
    <row r="146" spans="1:16" ht="12" x14ac:dyDescent="0.15">
      <c r="A146" s="34"/>
      <c r="B146" s="41"/>
      <c r="C146" s="16" t="s">
        <v>110</v>
      </c>
      <c r="D146" s="17" t="s">
        <v>3</v>
      </c>
      <c r="E146" s="17" t="s">
        <v>195</v>
      </c>
      <c r="F146" s="17">
        <v>1</v>
      </c>
      <c r="G146" s="26"/>
      <c r="H146" s="17">
        <f t="shared" si="13"/>
        <v>0</v>
      </c>
      <c r="I146" s="17">
        <f>IF(D146="Binaire",1,3)</f>
        <v>1</v>
      </c>
      <c r="J146" s="34"/>
      <c r="K146" s="34"/>
      <c r="L146" s="36"/>
      <c r="M146" s="36"/>
      <c r="N146" s="42"/>
      <c r="O146" s="43"/>
      <c r="P146" s="38"/>
    </row>
    <row r="147" spans="1:16" ht="12" x14ac:dyDescent="0.15">
      <c r="A147" s="34"/>
      <c r="B147" s="41"/>
      <c r="C147" s="16" t="s">
        <v>15</v>
      </c>
      <c r="D147" s="17" t="s">
        <v>3</v>
      </c>
      <c r="E147" s="17" t="s">
        <v>5</v>
      </c>
      <c r="F147" s="17">
        <v>2</v>
      </c>
      <c r="G147" s="26"/>
      <c r="H147" s="17">
        <f t="shared" si="13"/>
        <v>0</v>
      </c>
      <c r="I147" s="17">
        <f>IF(D147="Binaire",1,3)</f>
        <v>1</v>
      </c>
      <c r="J147" s="34"/>
      <c r="K147" s="34"/>
      <c r="L147" s="36"/>
      <c r="M147" s="36"/>
      <c r="N147" s="42"/>
      <c r="O147" s="43"/>
      <c r="P147" s="38"/>
    </row>
    <row r="148" spans="1:16" ht="12" x14ac:dyDescent="0.15">
      <c r="A148" s="34"/>
      <c r="B148" s="41"/>
      <c r="C148" s="16" t="s">
        <v>108</v>
      </c>
      <c r="D148" s="17" t="s">
        <v>4</v>
      </c>
      <c r="E148" s="17" t="s">
        <v>5</v>
      </c>
      <c r="F148" s="17">
        <v>1</v>
      </c>
      <c r="G148" s="26"/>
      <c r="H148" s="17">
        <f t="shared" si="13"/>
        <v>0</v>
      </c>
      <c r="I148" s="17">
        <f>IF(D148="Binaire",1,3)</f>
        <v>3</v>
      </c>
      <c r="J148" s="34"/>
      <c r="K148" s="34"/>
      <c r="L148" s="36"/>
      <c r="M148" s="36"/>
      <c r="N148" s="42"/>
      <c r="O148" s="43"/>
      <c r="P148" s="38"/>
    </row>
    <row r="149" spans="1:16" ht="12" x14ac:dyDescent="0.15">
      <c r="A149" s="34"/>
      <c r="B149" s="41"/>
      <c r="C149" s="16" t="s">
        <v>109</v>
      </c>
      <c r="D149" s="17" t="s">
        <v>4</v>
      </c>
      <c r="E149" s="17" t="s">
        <v>5</v>
      </c>
      <c r="F149" s="17">
        <v>1</v>
      </c>
      <c r="G149" s="26"/>
      <c r="H149" s="17">
        <f t="shared" si="13"/>
        <v>0</v>
      </c>
      <c r="I149" s="17">
        <f>IF(D149="Binaire",1,3)</f>
        <v>3</v>
      </c>
      <c r="J149" s="34"/>
      <c r="K149" s="34"/>
      <c r="L149" s="36"/>
      <c r="M149" s="36"/>
      <c r="N149" s="42"/>
      <c r="O149" s="43"/>
      <c r="P149" s="38"/>
    </row>
    <row r="150" spans="1:16" ht="24" x14ac:dyDescent="0.15">
      <c r="A150" s="40" t="s">
        <v>66</v>
      </c>
      <c r="B150" s="41" t="s">
        <v>112</v>
      </c>
      <c r="C150" s="16" t="s">
        <v>62</v>
      </c>
      <c r="D150" s="17" t="s">
        <v>3</v>
      </c>
      <c r="E150" s="17" t="s">
        <v>5</v>
      </c>
      <c r="F150" s="17">
        <v>4</v>
      </c>
      <c r="G150" s="26"/>
      <c r="H150" s="17">
        <f t="shared" ref="H150:H158" si="14">F150*G150</f>
        <v>0</v>
      </c>
      <c r="I150" s="17">
        <f>IF(D150="Binaire",1,3)</f>
        <v>1</v>
      </c>
      <c r="J150" s="34">
        <f>SUM(H150:H152)</f>
        <v>0</v>
      </c>
      <c r="K150" s="34">
        <f>SUM(I150:I152)</f>
        <v>3</v>
      </c>
      <c r="L150" s="36">
        <f>+J150/K150</f>
        <v>0</v>
      </c>
      <c r="M150" s="36">
        <v>0.3</v>
      </c>
      <c r="N150" s="35">
        <f>L150*M150+L153*M153+L157*M157</f>
        <v>0</v>
      </c>
      <c r="O150" s="36">
        <v>0.08</v>
      </c>
      <c r="P150" s="38"/>
    </row>
    <row r="151" spans="1:16" ht="12" x14ac:dyDescent="0.15">
      <c r="A151" s="40"/>
      <c r="B151" s="41"/>
      <c r="C151" s="16" t="s">
        <v>63</v>
      </c>
      <c r="D151" s="17" t="s">
        <v>3</v>
      </c>
      <c r="E151" s="17" t="s">
        <v>195</v>
      </c>
      <c r="F151" s="17">
        <v>2</v>
      </c>
      <c r="G151" s="26"/>
      <c r="H151" s="17">
        <f t="shared" si="14"/>
        <v>0</v>
      </c>
      <c r="I151" s="17">
        <f>IF(D151="Binaire",1,3)</f>
        <v>1</v>
      </c>
      <c r="J151" s="34"/>
      <c r="K151" s="34"/>
      <c r="L151" s="36"/>
      <c r="M151" s="36"/>
      <c r="N151" s="35"/>
      <c r="O151" s="36"/>
      <c r="P151" s="38"/>
    </row>
    <row r="152" spans="1:16" ht="12" x14ac:dyDescent="0.15">
      <c r="A152" s="40"/>
      <c r="B152" s="41"/>
      <c r="C152" s="16" t="s">
        <v>123</v>
      </c>
      <c r="D152" s="17" t="s">
        <v>3</v>
      </c>
      <c r="E152" s="17" t="s">
        <v>195</v>
      </c>
      <c r="F152" s="17">
        <v>1</v>
      </c>
      <c r="G152" s="26"/>
      <c r="H152" s="17">
        <f t="shared" si="14"/>
        <v>0</v>
      </c>
      <c r="I152" s="17">
        <f>IF(D152="Binaire",1,3)</f>
        <v>1</v>
      </c>
      <c r="J152" s="34"/>
      <c r="K152" s="34"/>
      <c r="L152" s="36"/>
      <c r="M152" s="36"/>
      <c r="N152" s="35"/>
      <c r="O152" s="36"/>
      <c r="P152" s="38"/>
    </row>
    <row r="153" spans="1:16" ht="24" x14ac:dyDescent="0.15">
      <c r="A153" s="40"/>
      <c r="B153" s="41" t="s">
        <v>113</v>
      </c>
      <c r="C153" s="16" t="s">
        <v>139</v>
      </c>
      <c r="D153" s="17" t="s">
        <v>3</v>
      </c>
      <c r="E153" s="17" t="s">
        <v>5</v>
      </c>
      <c r="F153" s="17">
        <v>4</v>
      </c>
      <c r="G153" s="26"/>
      <c r="H153" s="17">
        <f t="shared" si="14"/>
        <v>0</v>
      </c>
      <c r="I153" s="17">
        <f>IF(D153="Binaire",1,3)</f>
        <v>1</v>
      </c>
      <c r="J153" s="34">
        <f>SUM(H153:H156)</f>
        <v>0</v>
      </c>
      <c r="K153" s="34">
        <f>SUM(I153:I156)</f>
        <v>4</v>
      </c>
      <c r="L153" s="36">
        <f>+J153/K153</f>
        <v>0</v>
      </c>
      <c r="M153" s="36">
        <v>0.3</v>
      </c>
      <c r="N153" s="35"/>
      <c r="O153" s="36"/>
      <c r="P153" s="38"/>
    </row>
    <row r="154" spans="1:16" ht="12" x14ac:dyDescent="0.15">
      <c r="A154" s="40"/>
      <c r="B154" s="41"/>
      <c r="C154" s="16" t="s">
        <v>140</v>
      </c>
      <c r="D154" s="17" t="s">
        <v>3</v>
      </c>
      <c r="E154" s="17" t="s">
        <v>5</v>
      </c>
      <c r="F154" s="17">
        <v>4</v>
      </c>
      <c r="G154" s="26"/>
      <c r="H154" s="17">
        <f t="shared" si="14"/>
        <v>0</v>
      </c>
      <c r="I154" s="17">
        <f>IF(D154="Binaire",1,3)</f>
        <v>1</v>
      </c>
      <c r="J154" s="34"/>
      <c r="K154" s="34"/>
      <c r="L154" s="36"/>
      <c r="M154" s="36"/>
      <c r="N154" s="35"/>
      <c r="O154" s="36"/>
      <c r="P154" s="38"/>
    </row>
    <row r="155" spans="1:16" ht="12" x14ac:dyDescent="0.15">
      <c r="A155" s="40"/>
      <c r="B155" s="41"/>
      <c r="C155" s="16" t="s">
        <v>114</v>
      </c>
      <c r="D155" s="17" t="s">
        <v>3</v>
      </c>
      <c r="E155" s="17" t="s">
        <v>195</v>
      </c>
      <c r="F155" s="17">
        <v>1</v>
      </c>
      <c r="G155" s="26"/>
      <c r="H155" s="17">
        <f t="shared" si="14"/>
        <v>0</v>
      </c>
      <c r="I155" s="17">
        <f>IF(D155="Binaire",1,3)</f>
        <v>1</v>
      </c>
      <c r="J155" s="34"/>
      <c r="K155" s="34"/>
      <c r="L155" s="36"/>
      <c r="M155" s="36"/>
      <c r="N155" s="35"/>
      <c r="O155" s="36"/>
      <c r="P155" s="38"/>
    </row>
    <row r="156" spans="1:16" ht="12" x14ac:dyDescent="0.15">
      <c r="A156" s="40"/>
      <c r="B156" s="41"/>
      <c r="C156" s="16" t="s">
        <v>124</v>
      </c>
      <c r="D156" s="17" t="s">
        <v>3</v>
      </c>
      <c r="E156" s="17" t="s">
        <v>195</v>
      </c>
      <c r="F156" s="17">
        <v>1</v>
      </c>
      <c r="G156" s="26"/>
      <c r="H156" s="17">
        <f t="shared" si="14"/>
        <v>0</v>
      </c>
      <c r="I156" s="17">
        <f>IF(D156="Binaire",1,3)</f>
        <v>1</v>
      </c>
      <c r="J156" s="34"/>
      <c r="K156" s="34"/>
      <c r="L156" s="36"/>
      <c r="M156" s="36"/>
      <c r="N156" s="35"/>
      <c r="O156" s="36"/>
      <c r="P156" s="38"/>
    </row>
    <row r="157" spans="1:16" ht="24" x14ac:dyDescent="0.15">
      <c r="A157" s="40"/>
      <c r="B157" s="41" t="s">
        <v>64</v>
      </c>
      <c r="C157" s="16" t="s">
        <v>65</v>
      </c>
      <c r="D157" s="17" t="s">
        <v>3</v>
      </c>
      <c r="E157" s="17" t="s">
        <v>5</v>
      </c>
      <c r="F157" s="17">
        <v>6</v>
      </c>
      <c r="G157" s="26"/>
      <c r="H157" s="17">
        <f t="shared" si="14"/>
        <v>0</v>
      </c>
      <c r="I157" s="17">
        <f>IF(D157="Binaire",1,3)</f>
        <v>1</v>
      </c>
      <c r="J157" s="34">
        <f>SUM(H157:H158)</f>
        <v>0</v>
      </c>
      <c r="K157" s="34">
        <f>SUM(I157:I158)</f>
        <v>2</v>
      </c>
      <c r="L157" s="36">
        <f>+J157/K157</f>
        <v>0</v>
      </c>
      <c r="M157" s="36">
        <v>0.4</v>
      </c>
      <c r="N157" s="35"/>
      <c r="O157" s="36"/>
      <c r="P157" s="38"/>
    </row>
    <row r="158" spans="1:16" ht="12" x14ac:dyDescent="0.15">
      <c r="A158" s="40"/>
      <c r="B158" s="41"/>
      <c r="C158" s="16" t="s">
        <v>115</v>
      </c>
      <c r="D158" s="17" t="s">
        <v>3</v>
      </c>
      <c r="E158" s="17" t="s">
        <v>195</v>
      </c>
      <c r="F158" s="17">
        <v>1</v>
      </c>
      <c r="G158" s="26"/>
      <c r="H158" s="17">
        <f t="shared" si="14"/>
        <v>0</v>
      </c>
      <c r="I158" s="17">
        <f>IF(D158="Binaire",1,3)</f>
        <v>1</v>
      </c>
      <c r="J158" s="34"/>
      <c r="K158" s="34"/>
      <c r="L158" s="36"/>
      <c r="M158" s="36"/>
      <c r="N158" s="35"/>
      <c r="O158" s="36"/>
      <c r="P158" s="39"/>
    </row>
    <row r="159" spans="1:16" x14ac:dyDescent="0.15">
      <c r="A159" s="7"/>
      <c r="B159" s="8"/>
      <c r="C159" s="8"/>
      <c r="D159" s="9"/>
      <c r="E159" s="10"/>
      <c r="F159" s="10"/>
      <c r="G159" s="27"/>
      <c r="H159" s="10"/>
      <c r="I159" s="10"/>
      <c r="J159" s="10"/>
      <c r="K159" s="10"/>
      <c r="L159" s="11"/>
      <c r="M159" s="11"/>
      <c r="N159" s="23"/>
      <c r="O159" s="11"/>
      <c r="P159" s="11"/>
    </row>
  </sheetData>
  <sheetProtection algorithmName="SHA-512" hashValue="ygZR4x5pHKwsJjRIokq5+RSw8vY/uyjG1cKblhP3KlKGV7+kpZVyY4rhdBoBYUD6tVIK0eNl6qW6GO00yEGhGQ==" saltValue="E48TWOSqcAwasQ7DEuexTw==" spinCount="100000" sheet="1" objects="1" scenarios="1"/>
  <autoFilter ref="A1:P158"/>
  <mergeCells count="191">
    <mergeCell ref="O35:O43"/>
    <mergeCell ref="O44:O52"/>
    <mergeCell ref="O53:O68"/>
    <mergeCell ref="O70:O106"/>
    <mergeCell ref="O150:O158"/>
    <mergeCell ref="O5:O10"/>
    <mergeCell ref="O23:O26"/>
    <mergeCell ref="O27:O31"/>
    <mergeCell ref="O32:O34"/>
    <mergeCell ref="O107:O149"/>
    <mergeCell ref="N35:N43"/>
    <mergeCell ref="N44:N52"/>
    <mergeCell ref="N53:N68"/>
    <mergeCell ref="N70:N106"/>
    <mergeCell ref="N150:N158"/>
    <mergeCell ref="N5:N10"/>
    <mergeCell ref="N23:N26"/>
    <mergeCell ref="N27:N31"/>
    <mergeCell ref="N32:N34"/>
    <mergeCell ref="N107:N149"/>
    <mergeCell ref="L140:L144"/>
    <mergeCell ref="L145:L149"/>
    <mergeCell ref="L150:L152"/>
    <mergeCell ref="L153:L156"/>
    <mergeCell ref="L157:L158"/>
    <mergeCell ref="L97:L100"/>
    <mergeCell ref="L101:L105"/>
    <mergeCell ref="L113:L118"/>
    <mergeCell ref="L119:L131"/>
    <mergeCell ref="L132:L135"/>
    <mergeCell ref="L107:L112"/>
    <mergeCell ref="M140:M144"/>
    <mergeCell ref="M145:M149"/>
    <mergeCell ref="M150:M152"/>
    <mergeCell ref="M82:M87"/>
    <mergeCell ref="M88:M96"/>
    <mergeCell ref="M97:M100"/>
    <mergeCell ref="M101:M105"/>
    <mergeCell ref="M113:M118"/>
    <mergeCell ref="M107:M112"/>
    <mergeCell ref="L14:L18"/>
    <mergeCell ref="L19:L21"/>
    <mergeCell ref="L23:L26"/>
    <mergeCell ref="L27:L31"/>
    <mergeCell ref="M119:M131"/>
    <mergeCell ref="M132:M135"/>
    <mergeCell ref="M136:M139"/>
    <mergeCell ref="M47:M52"/>
    <mergeCell ref="M53:M57"/>
    <mergeCell ref="L58:L62"/>
    <mergeCell ref="L63:L68"/>
    <mergeCell ref="L71:L76"/>
    <mergeCell ref="L77:L81"/>
    <mergeCell ref="L82:L87"/>
    <mergeCell ref="L88:L96"/>
    <mergeCell ref="L32:L34"/>
    <mergeCell ref="L35:L39"/>
    <mergeCell ref="L40:L43"/>
    <mergeCell ref="L44:L46"/>
    <mergeCell ref="L47:L52"/>
    <mergeCell ref="L53:L57"/>
    <mergeCell ref="L136:L139"/>
    <mergeCell ref="M5:M8"/>
    <mergeCell ref="M9:M10"/>
    <mergeCell ref="M11:M13"/>
    <mergeCell ref="M14:M18"/>
    <mergeCell ref="M19:M21"/>
    <mergeCell ref="B150:B152"/>
    <mergeCell ref="B153:B156"/>
    <mergeCell ref="B157:B158"/>
    <mergeCell ref="B44:B46"/>
    <mergeCell ref="M58:M62"/>
    <mergeCell ref="M63:M68"/>
    <mergeCell ref="M71:M76"/>
    <mergeCell ref="M77:M81"/>
    <mergeCell ref="M23:M26"/>
    <mergeCell ref="M27:M31"/>
    <mergeCell ref="M32:M34"/>
    <mergeCell ref="M35:M39"/>
    <mergeCell ref="M40:M43"/>
    <mergeCell ref="M44:M46"/>
    <mergeCell ref="M153:M156"/>
    <mergeCell ref="M157:M158"/>
    <mergeCell ref="L5:L8"/>
    <mergeCell ref="L9:L10"/>
    <mergeCell ref="L11:L13"/>
    <mergeCell ref="A150:A158"/>
    <mergeCell ref="B113:B118"/>
    <mergeCell ref="B136:B139"/>
    <mergeCell ref="B140:B144"/>
    <mergeCell ref="B145:B149"/>
    <mergeCell ref="B132:B135"/>
    <mergeCell ref="B119:B131"/>
    <mergeCell ref="B88:B96"/>
    <mergeCell ref="A70:A106"/>
    <mergeCell ref="B97:B100"/>
    <mergeCell ref="B101:B105"/>
    <mergeCell ref="B82:B87"/>
    <mergeCell ref="B77:B81"/>
    <mergeCell ref="B71:B76"/>
    <mergeCell ref="B107:B112"/>
    <mergeCell ref="A107:A149"/>
    <mergeCell ref="A44:A52"/>
    <mergeCell ref="B47:B52"/>
    <mergeCell ref="B53:B57"/>
    <mergeCell ref="B58:B62"/>
    <mergeCell ref="B63:B68"/>
    <mergeCell ref="A53:A68"/>
    <mergeCell ref="B14:B18"/>
    <mergeCell ref="B19:B21"/>
    <mergeCell ref="A32:A34"/>
    <mergeCell ref="B32:B34"/>
    <mergeCell ref="B35:B39"/>
    <mergeCell ref="A35:A43"/>
    <mergeCell ref="B40:B43"/>
    <mergeCell ref="A2:A4"/>
    <mergeCell ref="B2:B4"/>
    <mergeCell ref="A5:A10"/>
    <mergeCell ref="B5:B8"/>
    <mergeCell ref="B9:B10"/>
    <mergeCell ref="B11:B13"/>
    <mergeCell ref="B23:B26"/>
    <mergeCell ref="A23:A26"/>
    <mergeCell ref="B27:B31"/>
    <mergeCell ref="A27:A31"/>
    <mergeCell ref="A11:A22"/>
    <mergeCell ref="J5:J8"/>
    <mergeCell ref="K5:K8"/>
    <mergeCell ref="J9:J10"/>
    <mergeCell ref="K9:K10"/>
    <mergeCell ref="J11:J13"/>
    <mergeCell ref="K11:K13"/>
    <mergeCell ref="J14:J18"/>
    <mergeCell ref="K14:K18"/>
    <mergeCell ref="J19:J21"/>
    <mergeCell ref="K19:K21"/>
    <mergeCell ref="J23:J26"/>
    <mergeCell ref="K23:K26"/>
    <mergeCell ref="J27:J31"/>
    <mergeCell ref="K27:K31"/>
    <mergeCell ref="J32:J34"/>
    <mergeCell ref="K32:K34"/>
    <mergeCell ref="J35:J39"/>
    <mergeCell ref="K35:K39"/>
    <mergeCell ref="J40:J43"/>
    <mergeCell ref="K40:K43"/>
    <mergeCell ref="J44:J46"/>
    <mergeCell ref="K44:K46"/>
    <mergeCell ref="J47:J52"/>
    <mergeCell ref="K47:K52"/>
    <mergeCell ref="J53:J57"/>
    <mergeCell ref="K53:K57"/>
    <mergeCell ref="J58:J62"/>
    <mergeCell ref="K58:K62"/>
    <mergeCell ref="J63:J68"/>
    <mergeCell ref="K63:K68"/>
    <mergeCell ref="K132:K135"/>
    <mergeCell ref="J71:J76"/>
    <mergeCell ref="K71:K76"/>
    <mergeCell ref="J77:J81"/>
    <mergeCell ref="K77:K81"/>
    <mergeCell ref="J82:J87"/>
    <mergeCell ref="K82:K87"/>
    <mergeCell ref="J88:J96"/>
    <mergeCell ref="K88:K96"/>
    <mergeCell ref="J97:J100"/>
    <mergeCell ref="K97:K100"/>
    <mergeCell ref="J157:J158"/>
    <mergeCell ref="K157:K158"/>
    <mergeCell ref="N11:N22"/>
    <mergeCell ref="O11:O22"/>
    <mergeCell ref="P5:P158"/>
    <mergeCell ref="J136:J139"/>
    <mergeCell ref="K136:K139"/>
    <mergeCell ref="J140:J144"/>
    <mergeCell ref="K140:K144"/>
    <mergeCell ref="J145:J149"/>
    <mergeCell ref="K145:K149"/>
    <mergeCell ref="J150:J152"/>
    <mergeCell ref="K150:K152"/>
    <mergeCell ref="J153:J156"/>
    <mergeCell ref="K153:K156"/>
    <mergeCell ref="J101:J105"/>
    <mergeCell ref="K101:K105"/>
    <mergeCell ref="J107:J112"/>
    <mergeCell ref="K107:K112"/>
    <mergeCell ref="J113:J118"/>
    <mergeCell ref="K113:K118"/>
    <mergeCell ref="J119:J131"/>
    <mergeCell ref="K119:K131"/>
    <mergeCell ref="J132:J135"/>
  </mergeCells>
  <dataValidations count="2">
    <dataValidation type="list" allowBlank="1" showInputMessage="1" showErrorMessage="1" sqref="G130:G131 G24:G25 G17:G18 G31 G33:G34 G47:G52 G54:G55 G67:G68 G76 G80:G81 G36:G37 G40:G43 G64:G65 G86:G87 G95:G96 G99:G100 G104:G105 G108:G109 G20 G134:G135 G138:G139 G12 G71:G72 G15:G16 G117:G118 G148:G149">
      <formula1>"0,1,2,3"</formula1>
    </dataValidation>
    <dataValidation type="list" allowBlank="1" showInputMessage="1" showErrorMessage="1" sqref="G13:G14 G21:G23 G38:G39 G56:G63 G66 G150:G158 G5:G11 G32 G110:G116 G101:G103 G19 G26:G30 G35 G53 G73:G75 G77:G79 G69:G70 G82:G85 G88:G94 G97:G98 G132:G133 G136:G137 G140:G147 G44:G46 G119:G129 G106:G107">
      <formula1>"0,1"</formula1>
    </dataValidation>
  </dataValidations>
  <pageMargins left="0.7" right="0.7" top="0.75" bottom="0.75" header="0.3" footer="0.3"/>
  <pageSetup paperSize="9" fitToHeight="0" orientation="landscape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Lodge 2 étoiles</vt:lpstr>
      <vt:lpstr>'Lodge 2 étoiles'!Zone_d_impression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Abdelilah LAHCHIMI</dc:creator>
  <cp:lastModifiedBy>Abdelilah LAHCHIMI</cp:lastModifiedBy>
  <cp:lastPrinted>2018-01-18T22:05:20Z</cp:lastPrinted>
  <dcterms:created xsi:type="dcterms:W3CDTF">2017-03-11T12:31:45Z</dcterms:created>
  <dcterms:modified xsi:type="dcterms:W3CDTF">2018-02-15T11:17:13Z</dcterms:modified>
</cp:coreProperties>
</file>