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delilah\Dropbox\Congo\Elaboration des normes de classement\Normes de classement_V2\"/>
    </mc:Choice>
  </mc:AlternateContent>
  <bookViews>
    <workbookView xWindow="0" yWindow="0" windowWidth="19200" windowHeight="6648" tabRatio="891" activeTab="1"/>
  </bookViews>
  <sheets>
    <sheet name="Meublé de tourisme" sheetId="1" r:id="rId1"/>
    <sheet name="Synthèse et résultat" sheetId="2" r:id="rId2"/>
  </sheets>
  <definedNames>
    <definedName name="_xlnm._FilterDatabase" localSheetId="0" hidden="1">'Meublé de tourisme'!$A$1:$G$117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13" i="2" s="1"/>
  <c r="C2" i="2"/>
  <c r="C3" i="2"/>
  <c r="C4" i="2"/>
  <c r="C5" i="2"/>
  <c r="C6" i="2"/>
  <c r="C7" i="2"/>
  <c r="C8" i="2"/>
  <c r="C9" i="2"/>
  <c r="C10" i="2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J21" i="1" s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J114" i="1" s="1"/>
  <c r="H115" i="1"/>
  <c r="H116" i="1"/>
  <c r="H117" i="1"/>
  <c r="J117" i="1" s="1"/>
  <c r="H2" i="1"/>
  <c r="J2" i="1" s="1"/>
  <c r="J112" i="1" l="1"/>
  <c r="J108" i="1"/>
  <c r="J115" i="1"/>
  <c r="J79" i="1"/>
  <c r="J35" i="1"/>
  <c r="J106" i="1"/>
  <c r="J90" i="1"/>
  <c r="J58" i="1"/>
  <c r="J50" i="1"/>
  <c r="J17" i="1"/>
  <c r="J7" i="1"/>
  <c r="J85" i="1"/>
  <c r="J110" i="1"/>
  <c r="J102" i="1"/>
  <c r="J82" i="1"/>
  <c r="J74" i="1"/>
  <c r="J22" i="1"/>
  <c r="J64" i="1"/>
  <c r="J44" i="1"/>
  <c r="J31" i="1"/>
  <c r="J12" i="1"/>
  <c r="J4" i="1"/>
  <c r="G74" i="1"/>
  <c r="G107" i="1"/>
  <c r="G109" i="1"/>
  <c r="G108" i="1"/>
  <c r="I108" i="1" s="1"/>
  <c r="K108" i="1" s="1"/>
  <c r="G106" i="1"/>
  <c r="I106" i="1" l="1"/>
  <c r="K106" i="1" s="1"/>
  <c r="M106" i="1" s="1"/>
  <c r="B8" i="2" s="1"/>
  <c r="G2" i="1"/>
  <c r="G3" i="1"/>
  <c r="G4" i="1"/>
  <c r="I4" i="1" s="1"/>
  <c r="K4" i="1" s="1"/>
  <c r="M4" i="1" s="1"/>
  <c r="B3" i="2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I21" i="1" s="1"/>
  <c r="K21" i="1" s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10" i="1"/>
  <c r="G111" i="1"/>
  <c r="G112" i="1"/>
  <c r="G113" i="1"/>
  <c r="G114" i="1"/>
  <c r="I114" i="1" s="1"/>
  <c r="K114" i="1" s="1"/>
  <c r="G115" i="1"/>
  <c r="G116" i="1"/>
  <c r="G117" i="1"/>
  <c r="I117" i="1" s="1"/>
  <c r="K117" i="1" s="1"/>
  <c r="I112" i="1" l="1"/>
  <c r="K112" i="1" s="1"/>
  <c r="I31" i="1"/>
  <c r="K31" i="1" s="1"/>
  <c r="M114" i="1"/>
  <c r="B10" i="2" s="1"/>
  <c r="I74" i="1"/>
  <c r="K74" i="1" s="1"/>
  <c r="I115" i="1"/>
  <c r="K115" i="1" s="1"/>
  <c r="I50" i="1"/>
  <c r="K50" i="1" s="1"/>
  <c r="I22" i="1"/>
  <c r="K22" i="1" s="1"/>
  <c r="I110" i="1"/>
  <c r="K110" i="1" s="1"/>
  <c r="M110" i="1" s="1"/>
  <c r="B9" i="2" s="1"/>
  <c r="I102" i="1"/>
  <c r="K102" i="1" s="1"/>
  <c r="I90" i="1"/>
  <c r="K90" i="1" s="1"/>
  <c r="I82" i="1"/>
  <c r="K82" i="1" s="1"/>
  <c r="M82" i="1" s="1"/>
  <c r="B7" i="2" s="1"/>
  <c r="I17" i="1"/>
  <c r="K17" i="1" s="1"/>
  <c r="I2" i="1"/>
  <c r="K2" i="1" s="1"/>
  <c r="M2" i="1" s="1"/>
  <c r="I35" i="1"/>
  <c r="K35" i="1" s="1"/>
  <c r="I79" i="1"/>
  <c r="K79" i="1" s="1"/>
  <c r="I58" i="1"/>
  <c r="K58" i="1" s="1"/>
  <c r="M58" i="1" s="1"/>
  <c r="B6" i="2" s="1"/>
  <c r="I7" i="1"/>
  <c r="K7" i="1" s="1"/>
  <c r="I85" i="1"/>
  <c r="K85" i="1" s="1"/>
  <c r="I64" i="1"/>
  <c r="K64" i="1" s="1"/>
  <c r="I44" i="1"/>
  <c r="K44" i="1" s="1"/>
  <c r="I12" i="1"/>
  <c r="K12" i="1" s="1"/>
  <c r="M22" i="1" l="1"/>
  <c r="B5" i="2" s="1"/>
  <c r="M7" i="1"/>
  <c r="B4" i="2" s="1"/>
  <c r="O2" i="1"/>
  <c r="B2" i="2"/>
</calcChain>
</file>

<file path=xl/sharedStrings.xml><?xml version="1.0" encoding="utf-8"?>
<sst xmlns="http://schemas.openxmlformats.org/spreadsheetml/2006/main" count="296" uniqueCount="162">
  <si>
    <t>Critère</t>
  </si>
  <si>
    <t>Bloc de critères</t>
  </si>
  <si>
    <t>Type de notation</t>
  </si>
  <si>
    <t>Binaire</t>
  </si>
  <si>
    <t>Echelle</t>
  </si>
  <si>
    <t>Extérieur</t>
  </si>
  <si>
    <t>Façades</t>
  </si>
  <si>
    <t>Eau chaude et froide</t>
  </si>
  <si>
    <t>Lavabo</t>
  </si>
  <si>
    <t>Literie</t>
  </si>
  <si>
    <t>Généralités</t>
  </si>
  <si>
    <t>Mobilier</t>
  </si>
  <si>
    <t>Placard/penderie/dressing</t>
  </si>
  <si>
    <t>Existence d'une penderie d'une profondeur minimale de 60 cm</t>
  </si>
  <si>
    <t>Lit disposant d'un sommier en bon état</t>
  </si>
  <si>
    <t>Existence d'un matelas en bon état</t>
  </si>
  <si>
    <t>Matelas protégé (alèse)</t>
  </si>
  <si>
    <t>Existence d'un drap séparant la couette/couverture du lit</t>
  </si>
  <si>
    <t>Oreillers protégés</t>
  </si>
  <si>
    <t>Existence de rideaux ou stores</t>
  </si>
  <si>
    <t>Une table de chevet par couchage</t>
  </si>
  <si>
    <t>Existence d'une télévision</t>
  </si>
  <si>
    <t>Télévision</t>
  </si>
  <si>
    <t>Bouilloire</t>
  </si>
  <si>
    <t>Existence d'un lavabo</t>
  </si>
  <si>
    <t>Lavabo doté d'un miroir</t>
  </si>
  <si>
    <t>Point lumineux au-dessus du miroir</t>
  </si>
  <si>
    <t>Douche</t>
  </si>
  <si>
    <t>Cabine de douche de dimensions minimales de 90cmx90cm</t>
  </si>
  <si>
    <t>Hauteur de l'eau ajustable (lorsqu'elle n'est pas fixée au plafond)</t>
  </si>
  <si>
    <t>Tous les éléments de la douche sont en matière inoxydables</t>
  </si>
  <si>
    <t>Douche bien éclairée</t>
  </si>
  <si>
    <t>Patère à proximité de la douche</t>
  </si>
  <si>
    <t>Equipements de la salle de bain</t>
  </si>
  <si>
    <t>Poubelle avec couvercle</t>
  </si>
  <si>
    <t>Salle de bain équipée d'un système d'aération</t>
  </si>
  <si>
    <t>Porte serviettes</t>
  </si>
  <si>
    <t>Existence d'un groupe électrogène, se déclenchant automatiquement en cas de coupure du courant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</si>
  <si>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</si>
  <si>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</si>
  <si>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</si>
  <si>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Sols, murs et plafonds propres</t>
  </si>
  <si>
    <t>Sols, murs et plafonds en bon état</t>
  </si>
  <si>
    <t>Penderie propre</t>
  </si>
  <si>
    <t>Penderie en bon état</t>
  </si>
  <si>
    <t>Existence d'un lit conforme aux exigences en annexe des normes de classement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</si>
  <si>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</si>
  <si>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</si>
  <si>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</si>
  <si>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</si>
  <si>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</si>
  <si>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</si>
  <si>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</si>
  <si>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Télévision propre</t>
  </si>
  <si>
    <t>Télévision en bon état</t>
  </si>
  <si>
    <t>Lavabo et ses équipements propres</t>
  </si>
  <si>
    <t>Lavabo et ses équipements en bon état</t>
  </si>
  <si>
    <t>Douche propre</t>
  </si>
  <si>
    <t>Douche en bon état</t>
  </si>
  <si>
    <t>Equipements de la salle de bain propres</t>
  </si>
  <si>
    <t>Equipements de la salle de bain en bon état</t>
  </si>
  <si>
    <t>Energie</t>
  </si>
  <si>
    <t>Eau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</si>
  <si>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</si>
  <si>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</si>
  <si>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Sol de la douche antidérapant</t>
  </si>
  <si>
    <t>Porte-savonnette</t>
  </si>
  <si>
    <t xml:space="preserve">Existence d'une douche </t>
  </si>
  <si>
    <t>Douche protégée par un rideau propre et en parfait état (à défaut de l'existence d'un porte ou un pare-douche)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</si>
  <si>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</si>
  <si>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</si>
  <si>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Evaluation</t>
  </si>
  <si>
    <t>Note obtenue</t>
  </si>
  <si>
    <t>Pondération</t>
  </si>
  <si>
    <t>Rubrique</t>
  </si>
  <si>
    <t>Portes des logements équipées d'un système de verrouillage (carte magnétique, serrure, etc.) permettant une fermeture de l'intérieur</t>
  </si>
  <si>
    <t>Fenêtre(s) avec rideau ou stores</t>
  </si>
  <si>
    <t>Table avec des sièges en nombre suffisant, correspondant au moins à la capacité maximale du logement</t>
  </si>
  <si>
    <t>Existence d'un nombre minimum d'une prise de courant libre par personne</t>
  </si>
  <si>
    <t xml:space="preserve">Evier avec robinet </t>
  </si>
  <si>
    <t>Plan de travail hygiénique</t>
  </si>
  <si>
    <t>Prise de courant libre à proximité du plan de travail</t>
  </si>
  <si>
    <t>Electroménager propre</t>
  </si>
  <si>
    <t>Electroménager en bon état</t>
  </si>
  <si>
    <t>Casseroles</t>
  </si>
  <si>
    <t>Louche</t>
  </si>
  <si>
    <t>Râpe</t>
  </si>
  <si>
    <t>Couteaux de cuisine</t>
  </si>
  <si>
    <t>Planche à hacher</t>
  </si>
  <si>
    <t>Ustensiles en bon état</t>
  </si>
  <si>
    <t>Couverts de table propres</t>
  </si>
  <si>
    <t>Couverts de table en bon état</t>
  </si>
  <si>
    <t>Couteaux en nombre suffisant (à raison d'un couteau par occupant)</t>
  </si>
  <si>
    <t>Assiettes à dessert en nombre suffisant (une assiette par occupant)</t>
  </si>
  <si>
    <t>Soucoupes en nombre suffisant (1 soucoupe par occupant)</t>
  </si>
  <si>
    <t>Verres à eau en nombre suffisant (1 verre par occupant)</t>
  </si>
  <si>
    <t>Fourchettes en nombre suffisant (1 fourchette par occupant)</t>
  </si>
  <si>
    <t>Tasses à café en nombre suffisant (1 tasse par occupant)</t>
  </si>
  <si>
    <t>Verres à vin en nombre suffisant (1 verre par occupant)</t>
  </si>
  <si>
    <t>Plateau</t>
  </si>
  <si>
    <t>Vaisselle propre</t>
  </si>
  <si>
    <t>Vaisselle en bon état</t>
  </si>
  <si>
    <t>Existence d'une couette ou d'une couverture (les couvertures ne sont admises que pour les catégories 1 et 2 étoiles).</t>
  </si>
  <si>
    <t>Equipements de base</t>
  </si>
  <si>
    <t>Electroménager</t>
  </si>
  <si>
    <t>Ustensiles</t>
  </si>
  <si>
    <t>Couverts de table</t>
  </si>
  <si>
    <t>Vaisselle</t>
  </si>
  <si>
    <t>Tapis</t>
  </si>
  <si>
    <t>Equipement électrique</t>
  </si>
  <si>
    <t>Porte et fenêtres propres</t>
  </si>
  <si>
    <t>Porte et fenêtres en bon état</t>
  </si>
  <si>
    <t>Portes et fenêtres</t>
  </si>
  <si>
    <t>Ménage une fois par semaine</t>
  </si>
  <si>
    <t>Entretien et nettoyage</t>
  </si>
  <si>
    <t>Changement une fois par semaine</t>
  </si>
  <si>
    <t>Changement deux fois par semaine</t>
  </si>
  <si>
    <t>Changement des éléments de literie</t>
  </si>
  <si>
    <t>Mise à disposition du matériel de nettoyage (balai, serpillère, éponge, chiffon…)</t>
  </si>
  <si>
    <t>Mise à disposition de chiffons propres</t>
  </si>
  <si>
    <t>canapé(s) et/ou fauteuil(s) en nombre suffisant</t>
  </si>
  <si>
    <t>Mise à disposition du nécessaire pour faire la vaisselle (produit, éponge…)</t>
  </si>
  <si>
    <t>Plaque de cuisson (minimum 2 feux)</t>
  </si>
  <si>
    <t>Réfrigérateur (150 à 200 lites pour 1 à 2 personnes, 200 à 300 litres pour 3 à 4 personnes, plus de 300 litres pour plus de 4 personnes)</t>
  </si>
  <si>
    <t>Cuiller en bois</t>
  </si>
  <si>
    <t>Poêle</t>
  </si>
  <si>
    <t>Ustensiles propres</t>
  </si>
  <si>
    <t>Cuillères à soupe en nombre suffisant (1 cuillère par occupant)</t>
  </si>
  <si>
    <t>Cuillères à café en nombre suffisant (1 cuillère par occupant)</t>
  </si>
  <si>
    <t>Rideaux/stores couvrant toute la surface des fenêtre, permettant d'avoir une obscurité parfaite lorsqu'ils sont fermés (le black-out)</t>
  </si>
  <si>
    <t>Extérieurs et façades du meublé propres</t>
  </si>
  <si>
    <t>Extérieurs et façades du meublé en bon état</t>
  </si>
  <si>
    <t>Evier, plan de travail et plaque de cuisson propres</t>
  </si>
  <si>
    <t>Evier, plan de travail et plaque de cuisson en bon état</t>
  </si>
  <si>
    <t>WC séparée, dans un espace cloisonné</t>
  </si>
  <si>
    <t>Toilettes propres</t>
  </si>
  <si>
    <t>Toilettes en bon état</t>
  </si>
  <si>
    <t>Séjour</t>
  </si>
  <si>
    <t>Toutes les chambres disposent d'au moins une fenêtre s'ouvrant sur l'extérieur</t>
  </si>
  <si>
    <t>Séjour disposant d'au moins une fenêtre s'ouvrant sur l'extérieur</t>
  </si>
  <si>
    <t>Cuisine</t>
  </si>
  <si>
    <t>Chambre(s)</t>
  </si>
  <si>
    <t>Salle de bain</t>
  </si>
  <si>
    <t>Toilettes</t>
  </si>
  <si>
    <t>WC disposant d'un système d'aération ou de ventilation</t>
  </si>
  <si>
    <t>Services</t>
  </si>
  <si>
    <t>Fenêtres et rideaux/stores</t>
  </si>
  <si>
    <t>Tx de conformité de la rubrique</t>
  </si>
  <si>
    <t>Pondération de la rubrique (au sein du bloc)</t>
  </si>
  <si>
    <t>Podération du bloc</t>
  </si>
  <si>
    <t>Logement</t>
  </si>
  <si>
    <t>Superficie minimale du logement : 40 m²</t>
  </si>
  <si>
    <t>Nombre minimum de cintres : 4 cintres à barre</t>
  </si>
  <si>
    <t>Note max critère</t>
  </si>
  <si>
    <t>Nombre de points rubrique</t>
  </si>
  <si>
    <t>Pondération du bloc</t>
  </si>
  <si>
    <t>Taux ce conformité au bloc</t>
  </si>
  <si>
    <t>Taux de conformité</t>
  </si>
  <si>
    <t>Total</t>
  </si>
  <si>
    <t>Décision :</t>
  </si>
  <si>
    <t>Signal de la télévision de bonne qualité</t>
  </si>
  <si>
    <t>Mise à disposition du nécessaire pour le nettoyage de la table et du plan de travail (pelle, chiffon…)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</si>
</sst>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164" fontId="1" fillId="2" borderId="1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wrapText="1"/>
    </xf>
    <xf numFmtId="0" fontId="4" fillId="0" borderId="0" xfId="0" applyFont="1"/>
    <xf numFmtId="0" fontId="2" fillId="0" borderId="0" xfId="0" applyFont="1" applyAlignment="1">
      <alignment horizontal="left"/>
    </xf>
    <xf numFmtId="9" fontId="4" fillId="0" borderId="0" xfId="1" applyFont="1" applyAlignment="1">
      <alignment horizontal="center"/>
    </xf>
    <xf numFmtId="9" fontId="4" fillId="0" borderId="1" xfId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9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>
                <a:solidFill>
                  <a:schemeClr val="accent5"/>
                </a:solidFill>
              </a:rPr>
              <a:t>Taux de conformité par bloc de critères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'Synthèse et résultat'!$B$1</c:f>
              <c:strCache>
                <c:ptCount val="1"/>
                <c:pt idx="0">
                  <c:v>Taux de conformité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et résultat'!$A$2:$A$10</c:f>
              <c:strCache>
                <c:ptCount val="9"/>
                <c:pt idx="0">
                  <c:v>Extérieur</c:v>
                </c:pt>
                <c:pt idx="1">
                  <c:v>Logement</c:v>
                </c:pt>
                <c:pt idx="2">
                  <c:v>Séjour</c:v>
                </c:pt>
                <c:pt idx="3">
                  <c:v>Cuisine</c:v>
                </c:pt>
                <c:pt idx="4">
                  <c:v>Chambre(s)</c:v>
                </c:pt>
                <c:pt idx="5">
                  <c:v>Salle de bain</c:v>
                </c:pt>
                <c:pt idx="6">
                  <c:v>Toilettes</c:v>
                </c:pt>
                <c:pt idx="7">
                  <c:v>Services</c:v>
                </c:pt>
                <c:pt idx="8">
                  <c:v>Electricité, eau et assainissement</c:v>
                </c:pt>
              </c:strCache>
            </c:strRef>
          </c:cat>
          <c:val>
            <c:numRef>
              <c:f>'Synthèse et résultat'!$B$2:$B$10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E-4BEA-A25C-F968664A15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96652280"/>
        <c:axId val="596650312"/>
      </c:barChart>
      <c:catAx>
        <c:axId val="59665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6650312"/>
        <c:crosses val="autoZero"/>
        <c:auto val="1"/>
        <c:lblAlgn val="ctr"/>
        <c:lblOffset val="100"/>
        <c:noMultiLvlLbl val="0"/>
      </c:catAx>
      <c:valAx>
        <c:axId val="59665031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59665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0</xdr:rowOff>
    </xdr:from>
    <xdr:to>
      <xdr:col>9</xdr:col>
      <xdr:colOff>228600</xdr:colOff>
      <xdr:row>13</xdr:row>
      <xdr:rowOff>38100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C5D8EC9-D6B3-4470-9E70-8E1F8B18D3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7"/>
  <sheetViews>
    <sheetView topLeftCell="A96" zoomScale="90" zoomScaleNormal="90" workbookViewId="0">
      <selection activeCell="C120" sqref="C120"/>
    </sheetView>
  </sheetViews>
  <sheetFormatPr baseColWidth="10" defaultColWidth="11" defaultRowHeight="11.4" x14ac:dyDescent="0.4"/>
  <cols>
    <col min="1" max="1" width="15.83984375" style="7" customWidth="1"/>
    <col min="2" max="2" width="15.68359375" style="7" customWidth="1"/>
    <col min="3" max="3" width="46" style="6" customWidth="1"/>
    <col min="4" max="4" width="13.41796875" style="8" customWidth="1"/>
    <col min="5" max="5" width="11" style="9" hidden="1" customWidth="1"/>
    <col min="6" max="6" width="11" style="28" customWidth="1"/>
    <col min="7" max="8" width="11" style="9" hidden="1" customWidth="1"/>
    <col min="9" max="10" width="19.68359375" style="8" hidden="1" customWidth="1"/>
    <col min="11" max="11" width="17.26171875" style="13" hidden="1" customWidth="1"/>
    <col min="12" max="13" width="19.68359375" style="13" hidden="1" customWidth="1"/>
    <col min="14" max="14" width="19.68359375" style="16" hidden="1" customWidth="1"/>
    <col min="15" max="15" width="19.68359375" style="7" hidden="1" customWidth="1"/>
    <col min="16" max="16384" width="11" style="6"/>
  </cols>
  <sheetData>
    <row r="1" spans="1:15" s="2" customFormat="1" ht="22.8" x14ac:dyDescent="0.55000000000000004">
      <c r="A1" s="10" t="s">
        <v>1</v>
      </c>
      <c r="B1" s="10" t="s">
        <v>74</v>
      </c>
      <c r="C1" s="10" t="s">
        <v>0</v>
      </c>
      <c r="D1" s="10" t="s">
        <v>2</v>
      </c>
      <c r="E1" s="10" t="s">
        <v>73</v>
      </c>
      <c r="F1" s="26" t="s">
        <v>71</v>
      </c>
      <c r="G1" s="1" t="s">
        <v>72</v>
      </c>
      <c r="H1" s="1" t="s">
        <v>153</v>
      </c>
      <c r="I1" s="10" t="s">
        <v>154</v>
      </c>
      <c r="J1" s="10" t="s">
        <v>147</v>
      </c>
      <c r="K1" s="11" t="s">
        <v>147</v>
      </c>
      <c r="L1" s="11" t="s">
        <v>148</v>
      </c>
      <c r="M1" s="11" t="s">
        <v>156</v>
      </c>
      <c r="N1" s="15" t="s">
        <v>155</v>
      </c>
      <c r="O1" s="1" t="s">
        <v>149</v>
      </c>
    </row>
    <row r="2" spans="1:15" s="5" customFormat="1" ht="15.75" customHeight="1" x14ac:dyDescent="0.55000000000000004">
      <c r="A2" s="35" t="s">
        <v>5</v>
      </c>
      <c r="B2" s="32" t="s">
        <v>6</v>
      </c>
      <c r="C2" s="3" t="s">
        <v>130</v>
      </c>
      <c r="D2" s="4" t="s">
        <v>4</v>
      </c>
      <c r="E2" s="4">
        <v>1</v>
      </c>
      <c r="F2" s="27"/>
      <c r="G2" s="4">
        <f t="shared" ref="G2:G3" si="0">E2*F2</f>
        <v>0</v>
      </c>
      <c r="H2" s="4">
        <f>IF(D2="Binaire",1,3)*E2</f>
        <v>3</v>
      </c>
      <c r="I2" s="35">
        <f>SUM(G2:G3)</f>
        <v>0</v>
      </c>
      <c r="J2" s="35">
        <f>SUM(H2:H3)</f>
        <v>6</v>
      </c>
      <c r="K2" s="29">
        <f>I2/J2</f>
        <v>0</v>
      </c>
      <c r="L2" s="29">
        <v>1</v>
      </c>
      <c r="M2" s="29">
        <f>K2*L2</f>
        <v>0</v>
      </c>
      <c r="N2" s="29">
        <v>0.05</v>
      </c>
      <c r="O2" s="38">
        <f>M2*N2+M4*N4+M7*N7+M22*N22+M58*N58+M82*N82+M106*N106+M110*N110+M114*N114</f>
        <v>0</v>
      </c>
    </row>
    <row r="3" spans="1:15" s="5" customFormat="1" ht="15.75" customHeight="1" x14ac:dyDescent="0.55000000000000004">
      <c r="A3" s="37"/>
      <c r="B3" s="34"/>
      <c r="C3" s="3" t="s">
        <v>131</v>
      </c>
      <c r="D3" s="4" t="s">
        <v>4</v>
      </c>
      <c r="E3" s="4">
        <v>1</v>
      </c>
      <c r="F3" s="27"/>
      <c r="G3" s="4">
        <f t="shared" si="0"/>
        <v>0</v>
      </c>
      <c r="H3" s="4">
        <f t="shared" ref="H3:H65" si="1">IF(D3="Binaire",1,3)*E3</f>
        <v>3</v>
      </c>
      <c r="I3" s="37"/>
      <c r="J3" s="37"/>
      <c r="K3" s="30"/>
      <c r="L3" s="30"/>
      <c r="M3" s="30"/>
      <c r="N3" s="30"/>
      <c r="O3" s="36"/>
    </row>
    <row r="4" spans="1:15" x14ac:dyDescent="0.4">
      <c r="A4" s="35" t="s">
        <v>150</v>
      </c>
      <c r="B4" s="32" t="s">
        <v>10</v>
      </c>
      <c r="C4" s="3" t="s">
        <v>151</v>
      </c>
      <c r="D4" s="4" t="s">
        <v>3</v>
      </c>
      <c r="E4" s="4">
        <v>6</v>
      </c>
      <c r="F4" s="27"/>
      <c r="G4" s="4">
        <f t="shared" ref="G4:G21" si="2">E4*F4</f>
        <v>0</v>
      </c>
      <c r="H4" s="4">
        <f t="shared" si="1"/>
        <v>6</v>
      </c>
      <c r="I4" s="35">
        <f>SUM(G4:G6)</f>
        <v>0</v>
      </c>
      <c r="J4" s="35">
        <f>SUM(H4:H6)</f>
        <v>12</v>
      </c>
      <c r="K4" s="29">
        <f>I4/J4</f>
        <v>0</v>
      </c>
      <c r="L4" s="29">
        <v>1</v>
      </c>
      <c r="M4" s="29">
        <f>K4*L4</f>
        <v>0</v>
      </c>
      <c r="N4" s="29">
        <v>0.15</v>
      </c>
      <c r="O4" s="36"/>
    </row>
    <row r="5" spans="1:15" x14ac:dyDescent="0.4">
      <c r="A5" s="36"/>
      <c r="B5" s="33"/>
      <c r="C5" s="3" t="s">
        <v>41</v>
      </c>
      <c r="D5" s="4" t="s">
        <v>4</v>
      </c>
      <c r="E5" s="4">
        <v>1</v>
      </c>
      <c r="F5" s="27"/>
      <c r="G5" s="4">
        <f t="shared" si="2"/>
        <v>0</v>
      </c>
      <c r="H5" s="4">
        <f t="shared" si="1"/>
        <v>3</v>
      </c>
      <c r="I5" s="36"/>
      <c r="J5" s="36"/>
      <c r="K5" s="31"/>
      <c r="L5" s="31"/>
      <c r="M5" s="31"/>
      <c r="N5" s="31"/>
      <c r="O5" s="36"/>
    </row>
    <row r="6" spans="1:15" x14ac:dyDescent="0.4">
      <c r="A6" s="37"/>
      <c r="B6" s="34"/>
      <c r="C6" s="3" t="s">
        <v>42</v>
      </c>
      <c r="D6" s="4" t="s">
        <v>4</v>
      </c>
      <c r="E6" s="4">
        <v>1</v>
      </c>
      <c r="F6" s="27"/>
      <c r="G6" s="4">
        <f t="shared" si="2"/>
        <v>0</v>
      </c>
      <c r="H6" s="4">
        <f t="shared" si="1"/>
        <v>3</v>
      </c>
      <c r="I6" s="37"/>
      <c r="J6" s="37"/>
      <c r="K6" s="30"/>
      <c r="L6" s="30"/>
      <c r="M6" s="30"/>
      <c r="N6" s="30"/>
      <c r="O6" s="36"/>
    </row>
    <row r="7" spans="1:15" ht="34.200000000000003" x14ac:dyDescent="0.4">
      <c r="A7" s="35" t="s">
        <v>137</v>
      </c>
      <c r="B7" s="32" t="s">
        <v>112</v>
      </c>
      <c r="C7" s="3" t="s">
        <v>75</v>
      </c>
      <c r="D7" s="4" t="s">
        <v>3</v>
      </c>
      <c r="E7" s="4">
        <v>1</v>
      </c>
      <c r="F7" s="27"/>
      <c r="G7" s="4">
        <f t="shared" si="2"/>
        <v>0</v>
      </c>
      <c r="H7" s="4">
        <f t="shared" si="1"/>
        <v>1</v>
      </c>
      <c r="I7" s="35">
        <f>SUM(G7:G11)</f>
        <v>0</v>
      </c>
      <c r="J7" s="35">
        <f>SUM(H7:H11)</f>
        <v>11</v>
      </c>
      <c r="K7" s="29">
        <f>I7/J7</f>
        <v>0</v>
      </c>
      <c r="L7" s="29">
        <v>0.2</v>
      </c>
      <c r="M7" s="29">
        <f>K7*L7+K12*L12+K17*L17+K21*L21</f>
        <v>0</v>
      </c>
      <c r="N7" s="29">
        <v>0.1</v>
      </c>
      <c r="O7" s="36"/>
    </row>
    <row r="8" spans="1:15" x14ac:dyDescent="0.4">
      <c r="A8" s="36"/>
      <c r="B8" s="33"/>
      <c r="C8" s="3" t="s">
        <v>139</v>
      </c>
      <c r="D8" s="4" t="s">
        <v>3</v>
      </c>
      <c r="E8" s="4">
        <v>2</v>
      </c>
      <c r="F8" s="27"/>
      <c r="G8" s="4">
        <f t="shared" si="2"/>
        <v>0</v>
      </c>
      <c r="H8" s="4">
        <f t="shared" si="1"/>
        <v>2</v>
      </c>
      <c r="I8" s="36"/>
      <c r="J8" s="36"/>
      <c r="K8" s="31"/>
      <c r="L8" s="31"/>
      <c r="M8" s="31"/>
      <c r="N8" s="31"/>
      <c r="O8" s="36"/>
    </row>
    <row r="9" spans="1:15" x14ac:dyDescent="0.4">
      <c r="A9" s="36"/>
      <c r="B9" s="33"/>
      <c r="C9" s="3" t="s">
        <v>76</v>
      </c>
      <c r="D9" s="4" t="s">
        <v>3</v>
      </c>
      <c r="E9" s="4">
        <v>2</v>
      </c>
      <c r="F9" s="27"/>
      <c r="G9" s="4">
        <f t="shared" si="2"/>
        <v>0</v>
      </c>
      <c r="H9" s="4">
        <f t="shared" si="1"/>
        <v>2</v>
      </c>
      <c r="I9" s="36"/>
      <c r="J9" s="36"/>
      <c r="K9" s="31"/>
      <c r="L9" s="31"/>
      <c r="M9" s="31"/>
      <c r="N9" s="31"/>
      <c r="O9" s="36"/>
    </row>
    <row r="10" spans="1:15" x14ac:dyDescent="0.4">
      <c r="A10" s="36"/>
      <c r="B10" s="33"/>
      <c r="C10" s="3" t="s">
        <v>110</v>
      </c>
      <c r="D10" s="4" t="s">
        <v>4</v>
      </c>
      <c r="E10" s="4">
        <v>1</v>
      </c>
      <c r="F10" s="27"/>
      <c r="G10" s="4">
        <f t="shared" si="2"/>
        <v>0</v>
      </c>
      <c r="H10" s="4">
        <f t="shared" si="1"/>
        <v>3</v>
      </c>
      <c r="I10" s="36"/>
      <c r="J10" s="36"/>
      <c r="K10" s="31"/>
      <c r="L10" s="31"/>
      <c r="M10" s="31"/>
      <c r="N10" s="31"/>
      <c r="O10" s="36"/>
    </row>
    <row r="11" spans="1:15" x14ac:dyDescent="0.4">
      <c r="A11" s="36"/>
      <c r="B11" s="34"/>
      <c r="C11" s="3" t="s">
        <v>111</v>
      </c>
      <c r="D11" s="4" t="s">
        <v>4</v>
      </c>
      <c r="E11" s="4">
        <v>1</v>
      </c>
      <c r="F11" s="27"/>
      <c r="G11" s="4">
        <f t="shared" si="2"/>
        <v>0</v>
      </c>
      <c r="H11" s="4">
        <f t="shared" si="1"/>
        <v>3</v>
      </c>
      <c r="I11" s="37"/>
      <c r="J11" s="37"/>
      <c r="K11" s="30"/>
      <c r="L11" s="30"/>
      <c r="M11" s="31"/>
      <c r="N11" s="31"/>
      <c r="O11" s="36"/>
    </row>
    <row r="12" spans="1:15" ht="22.8" x14ac:dyDescent="0.4">
      <c r="A12" s="36"/>
      <c r="B12" s="32" t="s">
        <v>11</v>
      </c>
      <c r="C12" s="3" t="s">
        <v>77</v>
      </c>
      <c r="D12" s="4" t="s">
        <v>3</v>
      </c>
      <c r="E12" s="4">
        <v>2</v>
      </c>
      <c r="F12" s="27"/>
      <c r="G12" s="4">
        <f t="shared" si="2"/>
        <v>0</v>
      </c>
      <c r="H12" s="4">
        <f t="shared" si="1"/>
        <v>2</v>
      </c>
      <c r="I12" s="35">
        <f>SUM(G12:G16)</f>
        <v>0</v>
      </c>
      <c r="J12" s="35">
        <f>SUM(H12:H16)</f>
        <v>12</v>
      </c>
      <c r="K12" s="29">
        <f>I12/J12</f>
        <v>0</v>
      </c>
      <c r="L12" s="29">
        <v>0.5</v>
      </c>
      <c r="M12" s="31"/>
      <c r="N12" s="31"/>
      <c r="O12" s="36"/>
    </row>
    <row r="13" spans="1:15" x14ac:dyDescent="0.4">
      <c r="A13" s="36"/>
      <c r="B13" s="33"/>
      <c r="C13" s="3" t="s">
        <v>120</v>
      </c>
      <c r="D13" s="4" t="s">
        <v>3</v>
      </c>
      <c r="E13" s="4">
        <v>2</v>
      </c>
      <c r="F13" s="27"/>
      <c r="G13" s="4">
        <f t="shared" si="2"/>
        <v>0</v>
      </c>
      <c r="H13" s="4">
        <f t="shared" si="1"/>
        <v>2</v>
      </c>
      <c r="I13" s="36"/>
      <c r="J13" s="36"/>
      <c r="K13" s="31"/>
      <c r="L13" s="31"/>
      <c r="M13" s="31"/>
      <c r="N13" s="31"/>
      <c r="O13" s="36"/>
    </row>
    <row r="14" spans="1:15" x14ac:dyDescent="0.4">
      <c r="A14" s="36"/>
      <c r="B14" s="33"/>
      <c r="C14" s="3" t="s">
        <v>108</v>
      </c>
      <c r="D14" s="4" t="s">
        <v>3</v>
      </c>
      <c r="E14" s="4">
        <v>2</v>
      </c>
      <c r="F14" s="27"/>
      <c r="G14" s="4">
        <f t="shared" si="2"/>
        <v>0</v>
      </c>
      <c r="H14" s="4">
        <f t="shared" si="1"/>
        <v>2</v>
      </c>
      <c r="I14" s="36"/>
      <c r="J14" s="36"/>
      <c r="K14" s="31"/>
      <c r="L14" s="31"/>
      <c r="M14" s="31"/>
      <c r="N14" s="31"/>
      <c r="O14" s="36"/>
    </row>
    <row r="15" spans="1:15" x14ac:dyDescent="0.4">
      <c r="A15" s="36"/>
      <c r="B15" s="33"/>
      <c r="C15" s="3" t="s">
        <v>51</v>
      </c>
      <c r="D15" s="4" t="s">
        <v>4</v>
      </c>
      <c r="E15" s="4">
        <v>1</v>
      </c>
      <c r="F15" s="27"/>
      <c r="G15" s="4">
        <f t="shared" si="2"/>
        <v>0</v>
      </c>
      <c r="H15" s="4">
        <f t="shared" si="1"/>
        <v>3</v>
      </c>
      <c r="I15" s="36"/>
      <c r="J15" s="36"/>
      <c r="K15" s="31"/>
      <c r="L15" s="31"/>
      <c r="M15" s="31"/>
      <c r="N15" s="31"/>
      <c r="O15" s="36"/>
    </row>
    <row r="16" spans="1:15" x14ac:dyDescent="0.4">
      <c r="A16" s="36"/>
      <c r="B16" s="34"/>
      <c r="C16" s="3" t="s">
        <v>52</v>
      </c>
      <c r="D16" s="4" t="s">
        <v>4</v>
      </c>
      <c r="E16" s="4">
        <v>1</v>
      </c>
      <c r="F16" s="27"/>
      <c r="G16" s="4">
        <f t="shared" si="2"/>
        <v>0</v>
      </c>
      <c r="H16" s="4">
        <f t="shared" si="1"/>
        <v>3</v>
      </c>
      <c r="I16" s="37"/>
      <c r="J16" s="37"/>
      <c r="K16" s="30"/>
      <c r="L16" s="30"/>
      <c r="M16" s="31"/>
      <c r="N16" s="31"/>
      <c r="O16" s="36"/>
    </row>
    <row r="17" spans="1:15" x14ac:dyDescent="0.4">
      <c r="A17" s="36"/>
      <c r="B17" s="32" t="s">
        <v>22</v>
      </c>
      <c r="C17" s="3" t="s">
        <v>21</v>
      </c>
      <c r="D17" s="4" t="s">
        <v>3</v>
      </c>
      <c r="E17" s="4">
        <v>2</v>
      </c>
      <c r="F17" s="27"/>
      <c r="G17" s="4">
        <f t="shared" si="2"/>
        <v>0</v>
      </c>
      <c r="H17" s="4">
        <f t="shared" si="1"/>
        <v>2</v>
      </c>
      <c r="I17" s="35">
        <f>SUM(G17:G20)</f>
        <v>0</v>
      </c>
      <c r="J17" s="35">
        <f>SUM(H17:H20)</f>
        <v>10</v>
      </c>
      <c r="K17" s="29">
        <f>I17/J17</f>
        <v>0</v>
      </c>
      <c r="L17" s="29">
        <v>0.3</v>
      </c>
      <c r="M17" s="31"/>
      <c r="N17" s="31"/>
      <c r="O17" s="36"/>
    </row>
    <row r="18" spans="1:15" x14ac:dyDescent="0.4">
      <c r="A18" s="36"/>
      <c r="B18" s="33"/>
      <c r="C18" s="3" t="s">
        <v>160</v>
      </c>
      <c r="D18" s="4" t="s">
        <v>3</v>
      </c>
      <c r="E18" s="4">
        <v>2</v>
      </c>
      <c r="F18" s="27"/>
      <c r="G18" s="4">
        <f t="shared" si="2"/>
        <v>0</v>
      </c>
      <c r="H18" s="4">
        <f t="shared" si="1"/>
        <v>2</v>
      </c>
      <c r="I18" s="36"/>
      <c r="J18" s="36"/>
      <c r="K18" s="31"/>
      <c r="L18" s="31"/>
      <c r="M18" s="31"/>
      <c r="N18" s="31"/>
      <c r="O18" s="36"/>
    </row>
    <row r="19" spans="1:15" x14ac:dyDescent="0.4">
      <c r="A19" s="36"/>
      <c r="B19" s="33"/>
      <c r="C19" s="3" t="s">
        <v>53</v>
      </c>
      <c r="D19" s="4" t="s">
        <v>4</v>
      </c>
      <c r="E19" s="4">
        <v>1</v>
      </c>
      <c r="F19" s="27"/>
      <c r="G19" s="4">
        <f t="shared" si="2"/>
        <v>0</v>
      </c>
      <c r="H19" s="4">
        <f t="shared" si="1"/>
        <v>3</v>
      </c>
      <c r="I19" s="36"/>
      <c r="J19" s="36"/>
      <c r="K19" s="31"/>
      <c r="L19" s="31"/>
      <c r="M19" s="31"/>
      <c r="N19" s="31"/>
      <c r="O19" s="36"/>
    </row>
    <row r="20" spans="1:15" x14ac:dyDescent="0.4">
      <c r="A20" s="36"/>
      <c r="B20" s="34"/>
      <c r="C20" s="3" t="s">
        <v>54</v>
      </c>
      <c r="D20" s="4" t="s">
        <v>4</v>
      </c>
      <c r="E20" s="4">
        <v>1</v>
      </c>
      <c r="F20" s="27"/>
      <c r="G20" s="4">
        <f t="shared" si="2"/>
        <v>0</v>
      </c>
      <c r="H20" s="4">
        <f t="shared" si="1"/>
        <v>3</v>
      </c>
      <c r="I20" s="37"/>
      <c r="J20" s="37"/>
      <c r="K20" s="30"/>
      <c r="L20" s="30"/>
      <c r="M20" s="31"/>
      <c r="N20" s="31"/>
      <c r="O20" s="36"/>
    </row>
    <row r="21" spans="1:15" ht="22.8" x14ac:dyDescent="0.4">
      <c r="A21" s="37"/>
      <c r="B21" s="14" t="s">
        <v>109</v>
      </c>
      <c r="C21" s="3" t="s">
        <v>78</v>
      </c>
      <c r="D21" s="4" t="s">
        <v>3</v>
      </c>
      <c r="E21" s="4">
        <v>2</v>
      </c>
      <c r="F21" s="27"/>
      <c r="G21" s="4">
        <f t="shared" si="2"/>
        <v>0</v>
      </c>
      <c r="H21" s="4">
        <f t="shared" si="1"/>
        <v>2</v>
      </c>
      <c r="I21" s="4">
        <f>SUM(G21)</f>
        <v>0</v>
      </c>
      <c r="J21" s="4">
        <f>SUM(H21)</f>
        <v>2</v>
      </c>
      <c r="K21" s="12">
        <f>I21/J21</f>
        <v>0</v>
      </c>
      <c r="L21" s="12">
        <v>0.2</v>
      </c>
      <c r="M21" s="30"/>
      <c r="N21" s="30"/>
      <c r="O21" s="36"/>
    </row>
    <row r="22" spans="1:15" x14ac:dyDescent="0.4">
      <c r="A22" s="35" t="s">
        <v>140</v>
      </c>
      <c r="B22" s="32" t="s">
        <v>103</v>
      </c>
      <c r="C22" s="3" t="s">
        <v>79</v>
      </c>
      <c r="D22" s="4" t="s">
        <v>3</v>
      </c>
      <c r="E22" s="4">
        <v>2</v>
      </c>
      <c r="F22" s="27"/>
      <c r="G22" s="4">
        <f t="shared" ref="G22:G59" si="3">E22*F22</f>
        <v>0</v>
      </c>
      <c r="H22" s="4">
        <f t="shared" si="1"/>
        <v>2</v>
      </c>
      <c r="I22" s="35">
        <f>SUM(G22:G30)</f>
        <v>0</v>
      </c>
      <c r="J22" s="35">
        <f>SUM(H22:H30)</f>
        <v>22</v>
      </c>
      <c r="K22" s="29">
        <f>I22/J22</f>
        <v>0</v>
      </c>
      <c r="L22" s="29">
        <v>0.2</v>
      </c>
      <c r="M22" s="29">
        <f>K22*L22+K31*L31+K35*L35+K44*L44+K50*L50</f>
        <v>0</v>
      </c>
      <c r="N22" s="29">
        <v>0.15</v>
      </c>
      <c r="O22" s="36"/>
    </row>
    <row r="23" spans="1:15" ht="22.8" x14ac:dyDescent="0.4">
      <c r="A23" s="36"/>
      <c r="B23" s="33"/>
      <c r="C23" s="3" t="s">
        <v>121</v>
      </c>
      <c r="D23" s="4" t="s">
        <v>3</v>
      </c>
      <c r="E23" s="4">
        <v>2</v>
      </c>
      <c r="F23" s="27"/>
      <c r="G23" s="4">
        <f t="shared" si="3"/>
        <v>0</v>
      </c>
      <c r="H23" s="4">
        <f t="shared" si="1"/>
        <v>2</v>
      </c>
      <c r="I23" s="36"/>
      <c r="J23" s="36"/>
      <c r="K23" s="31"/>
      <c r="L23" s="31"/>
      <c r="M23" s="31"/>
      <c r="N23" s="31"/>
      <c r="O23" s="36"/>
    </row>
    <row r="24" spans="1:15" ht="22.8" x14ac:dyDescent="0.4">
      <c r="A24" s="36"/>
      <c r="B24" s="33"/>
      <c r="C24" s="3" t="s">
        <v>161</v>
      </c>
      <c r="D24" s="4" t="s">
        <v>3</v>
      </c>
      <c r="E24" s="4">
        <v>2</v>
      </c>
      <c r="F24" s="27"/>
      <c r="G24" s="4">
        <f t="shared" si="3"/>
        <v>0</v>
      </c>
      <c r="H24" s="4">
        <f t="shared" si="1"/>
        <v>2</v>
      </c>
      <c r="I24" s="36"/>
      <c r="J24" s="36"/>
      <c r="K24" s="31"/>
      <c r="L24" s="31"/>
      <c r="M24" s="31"/>
      <c r="N24" s="31"/>
      <c r="O24" s="36"/>
    </row>
    <row r="25" spans="1:15" x14ac:dyDescent="0.4">
      <c r="A25" s="36"/>
      <c r="B25" s="33"/>
      <c r="C25" s="3" t="s">
        <v>119</v>
      </c>
      <c r="D25" s="4" t="s">
        <v>3</v>
      </c>
      <c r="E25" s="4">
        <v>2</v>
      </c>
      <c r="F25" s="27"/>
      <c r="G25" s="4">
        <f t="shared" si="3"/>
        <v>0</v>
      </c>
      <c r="H25" s="4">
        <f t="shared" si="1"/>
        <v>2</v>
      </c>
      <c r="I25" s="36"/>
      <c r="J25" s="36"/>
      <c r="K25" s="31"/>
      <c r="L25" s="31"/>
      <c r="M25" s="31"/>
      <c r="N25" s="31"/>
      <c r="O25" s="36"/>
    </row>
    <row r="26" spans="1:15" x14ac:dyDescent="0.4">
      <c r="A26" s="36"/>
      <c r="B26" s="33"/>
      <c r="C26" s="3" t="s">
        <v>80</v>
      </c>
      <c r="D26" s="4" t="s">
        <v>3</v>
      </c>
      <c r="E26" s="4">
        <v>2</v>
      </c>
      <c r="F26" s="27"/>
      <c r="G26" s="4">
        <f t="shared" si="3"/>
        <v>0</v>
      </c>
      <c r="H26" s="4">
        <f t="shared" si="1"/>
        <v>2</v>
      </c>
      <c r="I26" s="36"/>
      <c r="J26" s="36"/>
      <c r="K26" s="31"/>
      <c r="L26" s="31"/>
      <c r="M26" s="31"/>
      <c r="N26" s="31"/>
      <c r="O26" s="36"/>
    </row>
    <row r="27" spans="1:15" x14ac:dyDescent="0.4">
      <c r="A27" s="36"/>
      <c r="B27" s="33"/>
      <c r="C27" s="3" t="s">
        <v>81</v>
      </c>
      <c r="D27" s="4" t="s">
        <v>3</v>
      </c>
      <c r="E27" s="4">
        <v>2</v>
      </c>
      <c r="F27" s="27"/>
      <c r="G27" s="4">
        <f t="shared" si="3"/>
        <v>0</v>
      </c>
      <c r="H27" s="4">
        <f t="shared" si="1"/>
        <v>2</v>
      </c>
      <c r="I27" s="36"/>
      <c r="J27" s="36"/>
      <c r="K27" s="31"/>
      <c r="L27" s="31"/>
      <c r="M27" s="31"/>
      <c r="N27" s="31"/>
      <c r="O27" s="36"/>
    </row>
    <row r="28" spans="1:15" x14ac:dyDescent="0.4">
      <c r="A28" s="36"/>
      <c r="B28" s="33"/>
      <c r="C28" s="3" t="s">
        <v>122</v>
      </c>
      <c r="D28" s="4" t="s">
        <v>3</v>
      </c>
      <c r="E28" s="4">
        <v>4</v>
      </c>
      <c r="F28" s="27"/>
      <c r="G28" s="4">
        <f t="shared" si="3"/>
        <v>0</v>
      </c>
      <c r="H28" s="4">
        <f t="shared" si="1"/>
        <v>4</v>
      </c>
      <c r="I28" s="36"/>
      <c r="J28" s="36"/>
      <c r="K28" s="31"/>
      <c r="L28" s="31"/>
      <c r="M28" s="31"/>
      <c r="N28" s="31"/>
      <c r="O28" s="36"/>
    </row>
    <row r="29" spans="1:15" x14ac:dyDescent="0.4">
      <c r="A29" s="36"/>
      <c r="B29" s="33"/>
      <c r="C29" s="3" t="s">
        <v>132</v>
      </c>
      <c r="D29" s="4" t="s">
        <v>4</v>
      </c>
      <c r="E29" s="4">
        <v>1</v>
      </c>
      <c r="F29" s="27"/>
      <c r="G29" s="4">
        <f t="shared" si="3"/>
        <v>0</v>
      </c>
      <c r="H29" s="4">
        <f t="shared" si="1"/>
        <v>3</v>
      </c>
      <c r="I29" s="36"/>
      <c r="J29" s="36"/>
      <c r="K29" s="31"/>
      <c r="L29" s="31"/>
      <c r="M29" s="31"/>
      <c r="N29" s="31"/>
      <c r="O29" s="36"/>
    </row>
    <row r="30" spans="1:15" x14ac:dyDescent="0.4">
      <c r="A30" s="36"/>
      <c r="B30" s="34"/>
      <c r="C30" s="3" t="s">
        <v>133</v>
      </c>
      <c r="D30" s="4" t="s">
        <v>4</v>
      </c>
      <c r="E30" s="4">
        <v>1</v>
      </c>
      <c r="F30" s="27"/>
      <c r="G30" s="4">
        <f t="shared" si="3"/>
        <v>0</v>
      </c>
      <c r="H30" s="4">
        <f t="shared" si="1"/>
        <v>3</v>
      </c>
      <c r="I30" s="37"/>
      <c r="J30" s="37"/>
      <c r="K30" s="30"/>
      <c r="L30" s="30"/>
      <c r="M30" s="31"/>
      <c r="N30" s="31"/>
      <c r="O30" s="36"/>
    </row>
    <row r="31" spans="1:15" ht="34.200000000000003" x14ac:dyDescent="0.4">
      <c r="A31" s="36"/>
      <c r="B31" s="32" t="s">
        <v>104</v>
      </c>
      <c r="C31" s="3" t="s">
        <v>123</v>
      </c>
      <c r="D31" s="4" t="s">
        <v>3</v>
      </c>
      <c r="E31" s="4">
        <v>4</v>
      </c>
      <c r="F31" s="27"/>
      <c r="G31" s="4">
        <f t="shared" si="3"/>
        <v>0</v>
      </c>
      <c r="H31" s="4">
        <f t="shared" si="1"/>
        <v>4</v>
      </c>
      <c r="I31" s="35">
        <f>SUM(G31:G34)</f>
        <v>0</v>
      </c>
      <c r="J31" s="35">
        <f>SUM(H31:H34)</f>
        <v>12</v>
      </c>
      <c r="K31" s="29">
        <f>I31/J31</f>
        <v>0</v>
      </c>
      <c r="L31" s="29">
        <v>0.2</v>
      </c>
      <c r="M31" s="31"/>
      <c r="N31" s="31"/>
      <c r="O31" s="36"/>
    </row>
    <row r="32" spans="1:15" x14ac:dyDescent="0.4">
      <c r="A32" s="36"/>
      <c r="B32" s="33"/>
      <c r="C32" s="3" t="s">
        <v>23</v>
      </c>
      <c r="D32" s="4" t="s">
        <v>3</v>
      </c>
      <c r="E32" s="4">
        <v>2</v>
      </c>
      <c r="F32" s="27"/>
      <c r="G32" s="4">
        <f t="shared" si="3"/>
        <v>0</v>
      </c>
      <c r="H32" s="4">
        <f t="shared" si="1"/>
        <v>2</v>
      </c>
      <c r="I32" s="36"/>
      <c r="J32" s="36"/>
      <c r="K32" s="31"/>
      <c r="L32" s="31"/>
      <c r="M32" s="31"/>
      <c r="N32" s="31"/>
      <c r="O32" s="36"/>
    </row>
    <row r="33" spans="1:15" x14ac:dyDescent="0.4">
      <c r="A33" s="36"/>
      <c r="B33" s="33"/>
      <c r="C33" s="3" t="s">
        <v>82</v>
      </c>
      <c r="D33" s="4" t="s">
        <v>4</v>
      </c>
      <c r="E33" s="4">
        <v>1</v>
      </c>
      <c r="F33" s="27"/>
      <c r="G33" s="4">
        <f t="shared" si="3"/>
        <v>0</v>
      </c>
      <c r="H33" s="4">
        <f t="shared" si="1"/>
        <v>3</v>
      </c>
      <c r="I33" s="36"/>
      <c r="J33" s="36"/>
      <c r="K33" s="31"/>
      <c r="L33" s="31"/>
      <c r="M33" s="31"/>
      <c r="N33" s="31"/>
      <c r="O33" s="36"/>
    </row>
    <row r="34" spans="1:15" x14ac:dyDescent="0.4">
      <c r="A34" s="36"/>
      <c r="B34" s="34"/>
      <c r="C34" s="3" t="s">
        <v>83</v>
      </c>
      <c r="D34" s="4" t="s">
        <v>4</v>
      </c>
      <c r="E34" s="4">
        <v>1</v>
      </c>
      <c r="F34" s="27"/>
      <c r="G34" s="4">
        <f t="shared" si="3"/>
        <v>0</v>
      </c>
      <c r="H34" s="4">
        <f t="shared" si="1"/>
        <v>3</v>
      </c>
      <c r="I34" s="37"/>
      <c r="J34" s="37"/>
      <c r="K34" s="30"/>
      <c r="L34" s="30"/>
      <c r="M34" s="31"/>
      <c r="N34" s="31"/>
      <c r="O34" s="36"/>
    </row>
    <row r="35" spans="1:15" x14ac:dyDescent="0.4">
      <c r="A35" s="36"/>
      <c r="B35" s="32" t="s">
        <v>105</v>
      </c>
      <c r="C35" s="3" t="s">
        <v>84</v>
      </c>
      <c r="D35" s="4" t="s">
        <v>3</v>
      </c>
      <c r="E35" s="4">
        <v>2</v>
      </c>
      <c r="F35" s="27"/>
      <c r="G35" s="4">
        <f t="shared" si="3"/>
        <v>0</v>
      </c>
      <c r="H35" s="4">
        <f t="shared" si="1"/>
        <v>2</v>
      </c>
      <c r="I35" s="35">
        <f>SUM(G35:G43)</f>
        <v>0</v>
      </c>
      <c r="J35" s="35">
        <f>SUM(H35:H43)</f>
        <v>15</v>
      </c>
      <c r="K35" s="29">
        <f>I35/J35</f>
        <v>0</v>
      </c>
      <c r="L35" s="29">
        <v>0.2</v>
      </c>
      <c r="M35" s="31"/>
      <c r="N35" s="31"/>
      <c r="O35" s="36"/>
    </row>
    <row r="36" spans="1:15" x14ac:dyDescent="0.4">
      <c r="A36" s="36"/>
      <c r="B36" s="33"/>
      <c r="C36" s="3" t="s">
        <v>124</v>
      </c>
      <c r="D36" s="4" t="s">
        <v>3</v>
      </c>
      <c r="E36" s="4">
        <v>1</v>
      </c>
      <c r="F36" s="27"/>
      <c r="G36" s="4">
        <f t="shared" si="3"/>
        <v>0</v>
      </c>
      <c r="H36" s="4">
        <f t="shared" si="1"/>
        <v>1</v>
      </c>
      <c r="I36" s="36"/>
      <c r="J36" s="36"/>
      <c r="K36" s="31"/>
      <c r="L36" s="31"/>
      <c r="M36" s="31"/>
      <c r="N36" s="31"/>
      <c r="O36" s="36"/>
    </row>
    <row r="37" spans="1:15" x14ac:dyDescent="0.4">
      <c r="A37" s="36"/>
      <c r="B37" s="33"/>
      <c r="C37" s="3" t="s">
        <v>85</v>
      </c>
      <c r="D37" s="4" t="s">
        <v>3</v>
      </c>
      <c r="E37" s="4">
        <v>1</v>
      </c>
      <c r="F37" s="27"/>
      <c r="G37" s="4">
        <f t="shared" si="3"/>
        <v>0</v>
      </c>
      <c r="H37" s="4">
        <f t="shared" si="1"/>
        <v>1</v>
      </c>
      <c r="I37" s="36"/>
      <c r="J37" s="36"/>
      <c r="K37" s="31"/>
      <c r="L37" s="31"/>
      <c r="M37" s="31"/>
      <c r="N37" s="31"/>
      <c r="O37" s="36"/>
    </row>
    <row r="38" spans="1:15" x14ac:dyDescent="0.4">
      <c r="A38" s="36"/>
      <c r="B38" s="33"/>
      <c r="C38" s="3" t="s">
        <v>86</v>
      </c>
      <c r="D38" s="4" t="s">
        <v>3</v>
      </c>
      <c r="E38" s="4">
        <v>1</v>
      </c>
      <c r="F38" s="27"/>
      <c r="G38" s="4">
        <f t="shared" si="3"/>
        <v>0</v>
      </c>
      <c r="H38" s="4">
        <f t="shared" si="1"/>
        <v>1</v>
      </c>
      <c r="I38" s="36"/>
      <c r="J38" s="36"/>
      <c r="K38" s="31"/>
      <c r="L38" s="31"/>
      <c r="M38" s="31"/>
      <c r="N38" s="31"/>
      <c r="O38" s="36"/>
    </row>
    <row r="39" spans="1:15" x14ac:dyDescent="0.4">
      <c r="A39" s="36"/>
      <c r="B39" s="33"/>
      <c r="C39" s="3" t="s">
        <v>87</v>
      </c>
      <c r="D39" s="4" t="s">
        <v>3</v>
      </c>
      <c r="E39" s="4">
        <v>2</v>
      </c>
      <c r="F39" s="27"/>
      <c r="G39" s="4">
        <f t="shared" si="3"/>
        <v>0</v>
      </c>
      <c r="H39" s="4">
        <f t="shared" si="1"/>
        <v>2</v>
      </c>
      <c r="I39" s="36"/>
      <c r="J39" s="36"/>
      <c r="K39" s="31"/>
      <c r="L39" s="31"/>
      <c r="M39" s="31"/>
      <c r="N39" s="31"/>
      <c r="O39" s="36"/>
    </row>
    <row r="40" spans="1:15" x14ac:dyDescent="0.4">
      <c r="A40" s="36"/>
      <c r="B40" s="33"/>
      <c r="C40" s="3" t="s">
        <v>88</v>
      </c>
      <c r="D40" s="4" t="s">
        <v>3</v>
      </c>
      <c r="E40" s="4">
        <v>1</v>
      </c>
      <c r="F40" s="27"/>
      <c r="G40" s="4">
        <f t="shared" si="3"/>
        <v>0</v>
      </c>
      <c r="H40" s="4">
        <f t="shared" si="1"/>
        <v>1</v>
      </c>
      <c r="I40" s="36"/>
      <c r="J40" s="36"/>
      <c r="K40" s="31"/>
      <c r="L40" s="31"/>
      <c r="M40" s="31"/>
      <c r="N40" s="31"/>
      <c r="O40" s="36"/>
    </row>
    <row r="41" spans="1:15" x14ac:dyDescent="0.4">
      <c r="A41" s="36"/>
      <c r="B41" s="33"/>
      <c r="C41" s="3" t="s">
        <v>125</v>
      </c>
      <c r="D41" s="4" t="s">
        <v>3</v>
      </c>
      <c r="E41" s="4">
        <v>1</v>
      </c>
      <c r="F41" s="27"/>
      <c r="G41" s="4">
        <f t="shared" si="3"/>
        <v>0</v>
      </c>
      <c r="H41" s="4">
        <f t="shared" si="1"/>
        <v>1</v>
      </c>
      <c r="I41" s="36"/>
      <c r="J41" s="36"/>
      <c r="K41" s="31"/>
      <c r="L41" s="31"/>
      <c r="M41" s="31"/>
      <c r="N41" s="31"/>
      <c r="O41" s="36"/>
    </row>
    <row r="42" spans="1:15" x14ac:dyDescent="0.4">
      <c r="A42" s="36"/>
      <c r="B42" s="33"/>
      <c r="C42" s="3" t="s">
        <v>126</v>
      </c>
      <c r="D42" s="4" t="s">
        <v>4</v>
      </c>
      <c r="E42" s="4">
        <v>1</v>
      </c>
      <c r="F42" s="27"/>
      <c r="G42" s="4">
        <f t="shared" si="3"/>
        <v>0</v>
      </c>
      <c r="H42" s="4">
        <f t="shared" si="1"/>
        <v>3</v>
      </c>
      <c r="I42" s="36"/>
      <c r="J42" s="36"/>
      <c r="K42" s="31"/>
      <c r="L42" s="31"/>
      <c r="M42" s="31"/>
      <c r="N42" s="31"/>
      <c r="O42" s="36"/>
    </row>
    <row r="43" spans="1:15" x14ac:dyDescent="0.4">
      <c r="A43" s="36"/>
      <c r="B43" s="34"/>
      <c r="C43" s="3" t="s">
        <v>89</v>
      </c>
      <c r="D43" s="4" t="s">
        <v>4</v>
      </c>
      <c r="E43" s="4">
        <v>1</v>
      </c>
      <c r="F43" s="27"/>
      <c r="G43" s="4">
        <f t="shared" si="3"/>
        <v>0</v>
      </c>
      <c r="H43" s="4">
        <f t="shared" si="1"/>
        <v>3</v>
      </c>
      <c r="I43" s="37"/>
      <c r="J43" s="37"/>
      <c r="K43" s="30"/>
      <c r="L43" s="30"/>
      <c r="M43" s="31"/>
      <c r="N43" s="31"/>
      <c r="O43" s="36"/>
    </row>
    <row r="44" spans="1:15" ht="22.8" x14ac:dyDescent="0.4">
      <c r="A44" s="36"/>
      <c r="B44" s="32" t="s">
        <v>106</v>
      </c>
      <c r="C44" s="3" t="s">
        <v>92</v>
      </c>
      <c r="D44" s="4" t="s">
        <v>3</v>
      </c>
      <c r="E44" s="4">
        <v>1</v>
      </c>
      <c r="F44" s="27"/>
      <c r="G44" s="4">
        <f t="shared" si="3"/>
        <v>0</v>
      </c>
      <c r="H44" s="4">
        <f t="shared" si="1"/>
        <v>1</v>
      </c>
      <c r="I44" s="35">
        <f>SUM(G44:G49)</f>
        <v>0</v>
      </c>
      <c r="J44" s="35">
        <f>SUM(H44:H49)</f>
        <v>8</v>
      </c>
      <c r="K44" s="29">
        <f>I44/J44</f>
        <v>0</v>
      </c>
      <c r="L44" s="29">
        <v>0.2</v>
      </c>
      <c r="M44" s="31"/>
      <c r="N44" s="31"/>
      <c r="O44" s="36"/>
    </row>
    <row r="45" spans="1:15" x14ac:dyDescent="0.4">
      <c r="A45" s="36"/>
      <c r="B45" s="33"/>
      <c r="C45" s="3" t="s">
        <v>127</v>
      </c>
      <c r="D45" s="4" t="s">
        <v>3</v>
      </c>
      <c r="E45" s="4">
        <v>1</v>
      </c>
      <c r="F45" s="27"/>
      <c r="G45" s="4">
        <f t="shared" si="3"/>
        <v>0</v>
      </c>
      <c r="H45" s="4">
        <f t="shared" si="1"/>
        <v>1</v>
      </c>
      <c r="I45" s="36"/>
      <c r="J45" s="36"/>
      <c r="K45" s="31"/>
      <c r="L45" s="31"/>
      <c r="M45" s="31"/>
      <c r="N45" s="31"/>
      <c r="O45" s="36"/>
    </row>
    <row r="46" spans="1:15" x14ac:dyDescent="0.4">
      <c r="A46" s="36"/>
      <c r="B46" s="33"/>
      <c r="C46" s="3" t="s">
        <v>128</v>
      </c>
      <c r="D46" s="4" t="s">
        <v>3</v>
      </c>
      <c r="E46" s="4">
        <v>1</v>
      </c>
      <c r="F46" s="27"/>
      <c r="G46" s="4">
        <f t="shared" si="3"/>
        <v>0</v>
      </c>
      <c r="H46" s="4">
        <f t="shared" si="1"/>
        <v>1</v>
      </c>
      <c r="I46" s="36"/>
      <c r="J46" s="36"/>
      <c r="K46" s="31"/>
      <c r="L46" s="31"/>
      <c r="M46" s="31"/>
      <c r="N46" s="31"/>
      <c r="O46" s="36"/>
    </row>
    <row r="47" spans="1:15" x14ac:dyDescent="0.4">
      <c r="A47" s="36"/>
      <c r="B47" s="33"/>
      <c r="C47" s="3" t="s">
        <v>96</v>
      </c>
      <c r="D47" s="4" t="s">
        <v>3</v>
      </c>
      <c r="E47" s="4">
        <v>1</v>
      </c>
      <c r="F47" s="27"/>
      <c r="G47" s="4">
        <f t="shared" si="3"/>
        <v>0</v>
      </c>
      <c r="H47" s="4">
        <f t="shared" si="1"/>
        <v>1</v>
      </c>
      <c r="I47" s="36"/>
      <c r="J47" s="36"/>
      <c r="K47" s="31"/>
      <c r="L47" s="31"/>
      <c r="M47" s="31"/>
      <c r="N47" s="31"/>
      <c r="O47" s="36"/>
    </row>
    <row r="48" spans="1:15" x14ac:dyDescent="0.4">
      <c r="A48" s="36"/>
      <c r="B48" s="33"/>
      <c r="C48" s="3" t="s">
        <v>90</v>
      </c>
      <c r="D48" s="4" t="s">
        <v>3</v>
      </c>
      <c r="E48" s="4">
        <v>2</v>
      </c>
      <c r="F48" s="27"/>
      <c r="G48" s="4">
        <f t="shared" si="3"/>
        <v>0</v>
      </c>
      <c r="H48" s="4">
        <f t="shared" si="1"/>
        <v>2</v>
      </c>
      <c r="I48" s="36"/>
      <c r="J48" s="36"/>
      <c r="K48" s="31"/>
      <c r="L48" s="31"/>
      <c r="M48" s="31"/>
      <c r="N48" s="31"/>
      <c r="O48" s="36"/>
    </row>
    <row r="49" spans="1:15" x14ac:dyDescent="0.4">
      <c r="A49" s="36"/>
      <c r="B49" s="34"/>
      <c r="C49" s="3" t="s">
        <v>91</v>
      </c>
      <c r="D49" s="4" t="s">
        <v>3</v>
      </c>
      <c r="E49" s="4">
        <v>2</v>
      </c>
      <c r="F49" s="27"/>
      <c r="G49" s="4">
        <f t="shared" si="3"/>
        <v>0</v>
      </c>
      <c r="H49" s="4">
        <f t="shared" si="1"/>
        <v>2</v>
      </c>
      <c r="I49" s="37"/>
      <c r="J49" s="37"/>
      <c r="K49" s="30"/>
      <c r="L49" s="30"/>
      <c r="M49" s="31"/>
      <c r="N49" s="31"/>
      <c r="O49" s="36"/>
    </row>
    <row r="50" spans="1:15" ht="22.8" x14ac:dyDescent="0.4">
      <c r="A50" s="36"/>
      <c r="B50" s="32" t="s">
        <v>107</v>
      </c>
      <c r="C50" s="3" t="s">
        <v>93</v>
      </c>
      <c r="D50" s="4" t="s">
        <v>3</v>
      </c>
      <c r="E50" s="4">
        <v>1</v>
      </c>
      <c r="F50" s="27"/>
      <c r="G50" s="4">
        <f t="shared" si="3"/>
        <v>0</v>
      </c>
      <c r="H50" s="4">
        <f t="shared" si="1"/>
        <v>1</v>
      </c>
      <c r="I50" s="35">
        <f>SUM(G50:G57)</f>
        <v>0</v>
      </c>
      <c r="J50" s="35">
        <f>SUM(H50:H57)</f>
        <v>12</v>
      </c>
      <c r="K50" s="29">
        <f>I50/J50</f>
        <v>0</v>
      </c>
      <c r="L50" s="29">
        <v>0.2</v>
      </c>
      <c r="M50" s="31"/>
      <c r="N50" s="31"/>
      <c r="O50" s="36"/>
    </row>
    <row r="51" spans="1:15" x14ac:dyDescent="0.4">
      <c r="A51" s="36"/>
      <c r="B51" s="33"/>
      <c r="C51" s="3" t="s">
        <v>94</v>
      </c>
      <c r="D51" s="4" t="s">
        <v>3</v>
      </c>
      <c r="E51" s="4">
        <v>1</v>
      </c>
      <c r="F51" s="27"/>
      <c r="G51" s="4">
        <f t="shared" si="3"/>
        <v>0</v>
      </c>
      <c r="H51" s="4">
        <f t="shared" si="1"/>
        <v>1</v>
      </c>
      <c r="I51" s="36"/>
      <c r="J51" s="36"/>
      <c r="K51" s="31"/>
      <c r="L51" s="31"/>
      <c r="M51" s="31"/>
      <c r="N51" s="31"/>
      <c r="O51" s="36"/>
    </row>
    <row r="52" spans="1:15" x14ac:dyDescent="0.4">
      <c r="A52" s="36"/>
      <c r="B52" s="33"/>
      <c r="C52" s="3" t="s">
        <v>95</v>
      </c>
      <c r="D52" s="4" t="s">
        <v>3</v>
      </c>
      <c r="E52" s="4">
        <v>1</v>
      </c>
      <c r="F52" s="27"/>
      <c r="G52" s="4">
        <f t="shared" si="3"/>
        <v>0</v>
      </c>
      <c r="H52" s="4">
        <f t="shared" si="1"/>
        <v>1</v>
      </c>
      <c r="I52" s="36"/>
      <c r="J52" s="36"/>
      <c r="K52" s="31"/>
      <c r="L52" s="31"/>
      <c r="M52" s="31"/>
      <c r="N52" s="31"/>
      <c r="O52" s="36"/>
    </row>
    <row r="53" spans="1:15" x14ac:dyDescent="0.4">
      <c r="A53" s="36"/>
      <c r="B53" s="33"/>
      <c r="C53" s="3" t="s">
        <v>98</v>
      </c>
      <c r="D53" s="4" t="s">
        <v>3</v>
      </c>
      <c r="E53" s="4">
        <v>1</v>
      </c>
      <c r="F53" s="27"/>
      <c r="G53" s="4">
        <f t="shared" si="3"/>
        <v>0</v>
      </c>
      <c r="H53" s="4">
        <f t="shared" si="1"/>
        <v>1</v>
      </c>
      <c r="I53" s="36"/>
      <c r="J53" s="36"/>
      <c r="K53" s="31"/>
      <c r="L53" s="31"/>
      <c r="M53" s="31"/>
      <c r="N53" s="31"/>
      <c r="O53" s="36"/>
    </row>
    <row r="54" spans="1:15" x14ac:dyDescent="0.4">
      <c r="A54" s="36"/>
      <c r="B54" s="33"/>
      <c r="C54" s="3" t="s">
        <v>97</v>
      </c>
      <c r="D54" s="4" t="s">
        <v>3</v>
      </c>
      <c r="E54" s="4">
        <v>1</v>
      </c>
      <c r="F54" s="27"/>
      <c r="G54" s="4">
        <f t="shared" si="3"/>
        <v>0</v>
      </c>
      <c r="H54" s="4">
        <f t="shared" si="1"/>
        <v>1</v>
      </c>
      <c r="I54" s="36"/>
      <c r="J54" s="36"/>
      <c r="K54" s="31"/>
      <c r="L54" s="31"/>
      <c r="M54" s="31"/>
      <c r="N54" s="31"/>
      <c r="O54" s="36"/>
    </row>
    <row r="55" spans="1:15" x14ac:dyDescent="0.4">
      <c r="A55" s="36"/>
      <c r="B55" s="33"/>
      <c r="C55" s="3" t="s">
        <v>99</v>
      </c>
      <c r="D55" s="4" t="s">
        <v>3</v>
      </c>
      <c r="E55" s="4">
        <v>1</v>
      </c>
      <c r="F55" s="27"/>
      <c r="G55" s="4">
        <f t="shared" si="3"/>
        <v>0</v>
      </c>
      <c r="H55" s="4">
        <f t="shared" si="1"/>
        <v>1</v>
      </c>
      <c r="I55" s="36"/>
      <c r="J55" s="36"/>
      <c r="K55" s="31"/>
      <c r="L55" s="31"/>
      <c r="M55" s="31"/>
      <c r="N55" s="31"/>
      <c r="O55" s="36"/>
    </row>
    <row r="56" spans="1:15" x14ac:dyDescent="0.4">
      <c r="A56" s="36"/>
      <c r="B56" s="33"/>
      <c r="C56" s="3" t="s">
        <v>100</v>
      </c>
      <c r="D56" s="4" t="s">
        <v>4</v>
      </c>
      <c r="E56" s="4">
        <v>1</v>
      </c>
      <c r="F56" s="27"/>
      <c r="G56" s="4">
        <f t="shared" si="3"/>
        <v>0</v>
      </c>
      <c r="H56" s="4">
        <f t="shared" si="1"/>
        <v>3</v>
      </c>
      <c r="I56" s="36"/>
      <c r="J56" s="36"/>
      <c r="K56" s="31"/>
      <c r="L56" s="31"/>
      <c r="M56" s="31"/>
      <c r="N56" s="31"/>
      <c r="O56" s="36"/>
    </row>
    <row r="57" spans="1:15" x14ac:dyDescent="0.4">
      <c r="A57" s="37"/>
      <c r="B57" s="34"/>
      <c r="C57" s="3" t="s">
        <v>101</v>
      </c>
      <c r="D57" s="4" t="s">
        <v>4</v>
      </c>
      <c r="E57" s="4">
        <v>1</v>
      </c>
      <c r="F57" s="27"/>
      <c r="G57" s="4">
        <f t="shared" si="3"/>
        <v>0</v>
      </c>
      <c r="H57" s="4">
        <f t="shared" si="1"/>
        <v>3</v>
      </c>
      <c r="I57" s="37"/>
      <c r="J57" s="37"/>
      <c r="K57" s="30"/>
      <c r="L57" s="30"/>
      <c r="M57" s="30"/>
      <c r="N57" s="30"/>
      <c r="O57" s="36"/>
    </row>
    <row r="58" spans="1:15" x14ac:dyDescent="0.4">
      <c r="A58" s="35" t="s">
        <v>141</v>
      </c>
      <c r="B58" s="32" t="s">
        <v>12</v>
      </c>
      <c r="C58" s="3" t="s">
        <v>13</v>
      </c>
      <c r="D58" s="4" t="s">
        <v>3</v>
      </c>
      <c r="E58" s="4">
        <v>2</v>
      </c>
      <c r="F58" s="27"/>
      <c r="G58" s="4">
        <f t="shared" si="3"/>
        <v>0</v>
      </c>
      <c r="H58" s="4">
        <f t="shared" si="1"/>
        <v>2</v>
      </c>
      <c r="I58" s="35">
        <f>SUM(G58:G63)</f>
        <v>0</v>
      </c>
      <c r="J58" s="35">
        <f>SUM(H58:H63)</f>
        <v>14</v>
      </c>
      <c r="K58" s="29">
        <f>I58/J58</f>
        <v>0</v>
      </c>
      <c r="L58" s="29">
        <v>0.15</v>
      </c>
      <c r="M58" s="29">
        <f>K58*L58+K64*L64+K74*L74+K79*L79</f>
        <v>0</v>
      </c>
      <c r="N58" s="29">
        <v>0.2</v>
      </c>
      <c r="O58" s="36"/>
    </row>
    <row r="59" spans="1:15" ht="21.3" customHeight="1" x14ac:dyDescent="0.4">
      <c r="A59" s="36"/>
      <c r="B59" s="33"/>
      <c r="C59" s="3" t="s">
        <v>63</v>
      </c>
      <c r="D59" s="4" t="s">
        <v>3</v>
      </c>
      <c r="E59" s="4">
        <v>2</v>
      </c>
      <c r="F59" s="27"/>
      <c r="G59" s="4">
        <f t="shared" si="3"/>
        <v>0</v>
      </c>
      <c r="H59" s="4">
        <f t="shared" si="1"/>
        <v>2</v>
      </c>
      <c r="I59" s="36"/>
      <c r="J59" s="36"/>
      <c r="K59" s="31"/>
      <c r="L59" s="31"/>
      <c r="M59" s="31"/>
      <c r="N59" s="31"/>
      <c r="O59" s="36"/>
    </row>
    <row r="60" spans="1:15" ht="34.200000000000003" x14ac:dyDescent="0.4">
      <c r="A60" s="36"/>
      <c r="B60" s="33"/>
      <c r="C60" s="3" t="s">
        <v>64</v>
      </c>
      <c r="D60" s="4" t="s">
        <v>3</v>
      </c>
      <c r="E60" s="4">
        <v>2</v>
      </c>
      <c r="F60" s="27"/>
      <c r="G60" s="4">
        <f t="shared" ref="G60:G98" si="4">E60*F60</f>
        <v>0</v>
      </c>
      <c r="H60" s="4">
        <f t="shared" si="1"/>
        <v>2</v>
      </c>
      <c r="I60" s="36"/>
      <c r="J60" s="36"/>
      <c r="K60" s="31"/>
      <c r="L60" s="31"/>
      <c r="M60" s="31"/>
      <c r="N60" s="31"/>
      <c r="O60" s="36"/>
    </row>
    <row r="61" spans="1:15" x14ac:dyDescent="0.4">
      <c r="A61" s="36"/>
      <c r="B61" s="33"/>
      <c r="C61" s="3" t="s">
        <v>152</v>
      </c>
      <c r="D61" s="4" t="s">
        <v>3</v>
      </c>
      <c r="E61" s="4">
        <v>2</v>
      </c>
      <c r="F61" s="27"/>
      <c r="G61" s="4">
        <f t="shared" si="4"/>
        <v>0</v>
      </c>
      <c r="H61" s="4">
        <f t="shared" si="1"/>
        <v>2</v>
      </c>
      <c r="I61" s="36"/>
      <c r="J61" s="36"/>
      <c r="K61" s="31"/>
      <c r="L61" s="31"/>
      <c r="M61" s="31"/>
      <c r="N61" s="31"/>
      <c r="O61" s="36"/>
    </row>
    <row r="62" spans="1:15" x14ac:dyDescent="0.4">
      <c r="A62" s="36"/>
      <c r="B62" s="33"/>
      <c r="C62" s="3" t="s">
        <v>43</v>
      </c>
      <c r="D62" s="4" t="s">
        <v>4</v>
      </c>
      <c r="E62" s="4">
        <v>1</v>
      </c>
      <c r="F62" s="27"/>
      <c r="G62" s="4">
        <f t="shared" si="4"/>
        <v>0</v>
      </c>
      <c r="H62" s="4">
        <f t="shared" si="1"/>
        <v>3</v>
      </c>
      <c r="I62" s="36"/>
      <c r="J62" s="36"/>
      <c r="K62" s="31"/>
      <c r="L62" s="31"/>
      <c r="M62" s="31"/>
      <c r="N62" s="31"/>
      <c r="O62" s="36"/>
    </row>
    <row r="63" spans="1:15" x14ac:dyDescent="0.4">
      <c r="A63" s="36"/>
      <c r="B63" s="34"/>
      <c r="C63" s="3" t="s">
        <v>44</v>
      </c>
      <c r="D63" s="4" t="s">
        <v>4</v>
      </c>
      <c r="E63" s="4">
        <v>1</v>
      </c>
      <c r="F63" s="27"/>
      <c r="G63" s="4">
        <f t="shared" si="4"/>
        <v>0</v>
      </c>
      <c r="H63" s="4">
        <f t="shared" si="1"/>
        <v>3</v>
      </c>
      <c r="I63" s="37"/>
      <c r="J63" s="37"/>
      <c r="K63" s="30"/>
      <c r="L63" s="30"/>
      <c r="M63" s="31"/>
      <c r="N63" s="31"/>
      <c r="O63" s="36"/>
    </row>
    <row r="64" spans="1:15" ht="22.8" x14ac:dyDescent="0.4">
      <c r="A64" s="36"/>
      <c r="B64" s="32" t="s">
        <v>9</v>
      </c>
      <c r="C64" s="3" t="s">
        <v>45</v>
      </c>
      <c r="D64" s="4" t="s">
        <v>3</v>
      </c>
      <c r="E64" s="4">
        <v>2</v>
      </c>
      <c r="F64" s="27"/>
      <c r="G64" s="4">
        <f t="shared" si="4"/>
        <v>0</v>
      </c>
      <c r="H64" s="4">
        <f t="shared" si="1"/>
        <v>2</v>
      </c>
      <c r="I64" s="35">
        <f>SUM(G64:G73)</f>
        <v>0</v>
      </c>
      <c r="J64" s="35">
        <f>SUM(H64:H73)</f>
        <v>21</v>
      </c>
      <c r="K64" s="29">
        <f>I64/J64</f>
        <v>0</v>
      </c>
      <c r="L64" s="29">
        <v>0.4</v>
      </c>
      <c r="M64" s="31"/>
      <c r="N64" s="31"/>
      <c r="O64" s="36"/>
    </row>
    <row r="65" spans="1:15" x14ac:dyDescent="0.4">
      <c r="A65" s="36"/>
      <c r="B65" s="33"/>
      <c r="C65" s="3" t="s">
        <v>14</v>
      </c>
      <c r="D65" s="4" t="s">
        <v>3</v>
      </c>
      <c r="E65" s="4">
        <v>2</v>
      </c>
      <c r="F65" s="27"/>
      <c r="G65" s="4">
        <f t="shared" si="4"/>
        <v>0</v>
      </c>
      <c r="H65" s="4">
        <f t="shared" si="1"/>
        <v>2</v>
      </c>
      <c r="I65" s="36"/>
      <c r="J65" s="36"/>
      <c r="K65" s="31"/>
      <c r="L65" s="31"/>
      <c r="M65" s="31"/>
      <c r="N65" s="31"/>
      <c r="O65" s="36"/>
    </row>
    <row r="66" spans="1:15" x14ac:dyDescent="0.4">
      <c r="A66" s="36"/>
      <c r="B66" s="33"/>
      <c r="C66" s="3" t="s">
        <v>15</v>
      </c>
      <c r="D66" s="4" t="s">
        <v>3</v>
      </c>
      <c r="E66" s="4">
        <v>2</v>
      </c>
      <c r="F66" s="27"/>
      <c r="G66" s="4">
        <f t="shared" si="4"/>
        <v>0</v>
      </c>
      <c r="H66" s="4">
        <f t="shared" ref="H66:H117" si="5">IF(D66="Binaire",1,3)*E66</f>
        <v>2</v>
      </c>
      <c r="I66" s="36"/>
      <c r="J66" s="36"/>
      <c r="K66" s="31"/>
      <c r="L66" s="31"/>
      <c r="M66" s="31"/>
      <c r="N66" s="31"/>
      <c r="O66" s="36"/>
    </row>
    <row r="67" spans="1:15" x14ac:dyDescent="0.4">
      <c r="A67" s="36"/>
      <c r="B67" s="33"/>
      <c r="C67" s="3" t="s">
        <v>16</v>
      </c>
      <c r="D67" s="4" t="s">
        <v>3</v>
      </c>
      <c r="E67" s="4">
        <v>1</v>
      </c>
      <c r="F67" s="27"/>
      <c r="G67" s="4">
        <f t="shared" si="4"/>
        <v>0</v>
      </c>
      <c r="H67" s="4">
        <f t="shared" si="5"/>
        <v>1</v>
      </c>
      <c r="I67" s="36"/>
      <c r="J67" s="36"/>
      <c r="K67" s="31"/>
      <c r="L67" s="31"/>
      <c r="M67" s="31"/>
      <c r="N67" s="31"/>
      <c r="O67" s="36"/>
    </row>
    <row r="68" spans="1:15" ht="22.8" x14ac:dyDescent="0.4">
      <c r="A68" s="36"/>
      <c r="B68" s="33"/>
      <c r="C68" s="3" t="s">
        <v>102</v>
      </c>
      <c r="D68" s="4" t="s">
        <v>3</v>
      </c>
      <c r="E68" s="4">
        <v>2</v>
      </c>
      <c r="F68" s="27"/>
      <c r="G68" s="4">
        <f t="shared" si="4"/>
        <v>0</v>
      </c>
      <c r="H68" s="4">
        <f t="shared" si="5"/>
        <v>2</v>
      </c>
      <c r="I68" s="36"/>
      <c r="J68" s="36"/>
      <c r="K68" s="31"/>
      <c r="L68" s="31"/>
      <c r="M68" s="31"/>
      <c r="N68" s="31"/>
      <c r="O68" s="36"/>
    </row>
    <row r="69" spans="1:15" x14ac:dyDescent="0.4">
      <c r="A69" s="36"/>
      <c r="B69" s="33"/>
      <c r="C69" s="3" t="s">
        <v>17</v>
      </c>
      <c r="D69" s="4" t="s">
        <v>3</v>
      </c>
      <c r="E69" s="4">
        <v>2</v>
      </c>
      <c r="F69" s="27"/>
      <c r="G69" s="4">
        <f t="shared" si="4"/>
        <v>0</v>
      </c>
      <c r="H69" s="4">
        <f t="shared" si="5"/>
        <v>2</v>
      </c>
      <c r="I69" s="36"/>
      <c r="J69" s="36"/>
      <c r="K69" s="31"/>
      <c r="L69" s="31"/>
      <c r="M69" s="31"/>
      <c r="N69" s="31"/>
      <c r="O69" s="36"/>
    </row>
    <row r="70" spans="1:15" ht="22.8" x14ac:dyDescent="0.4">
      <c r="A70" s="36"/>
      <c r="B70" s="33"/>
      <c r="C70" s="3" t="s">
        <v>46</v>
      </c>
      <c r="D70" s="4" t="s">
        <v>3</v>
      </c>
      <c r="E70" s="4">
        <v>2</v>
      </c>
      <c r="F70" s="27"/>
      <c r="G70" s="4">
        <f t="shared" si="4"/>
        <v>0</v>
      </c>
      <c r="H70" s="4">
        <f t="shared" si="5"/>
        <v>2</v>
      </c>
      <c r="I70" s="36"/>
      <c r="J70" s="36"/>
      <c r="K70" s="31"/>
      <c r="L70" s="31"/>
      <c r="M70" s="31"/>
      <c r="N70" s="31"/>
      <c r="O70" s="36"/>
    </row>
    <row r="71" spans="1:15" x14ac:dyDescent="0.4">
      <c r="A71" s="36"/>
      <c r="B71" s="33"/>
      <c r="C71" s="3" t="s">
        <v>18</v>
      </c>
      <c r="D71" s="4" t="s">
        <v>3</v>
      </c>
      <c r="E71" s="4">
        <v>2</v>
      </c>
      <c r="F71" s="27"/>
      <c r="G71" s="4">
        <f t="shared" si="4"/>
        <v>0</v>
      </c>
      <c r="H71" s="4">
        <f t="shared" si="5"/>
        <v>2</v>
      </c>
      <c r="I71" s="36"/>
      <c r="J71" s="36"/>
      <c r="K71" s="31"/>
      <c r="L71" s="31"/>
      <c r="M71" s="31"/>
      <c r="N71" s="31"/>
      <c r="O71" s="36"/>
    </row>
    <row r="72" spans="1:15" x14ac:dyDescent="0.4">
      <c r="A72" s="36"/>
      <c r="B72" s="33"/>
      <c r="C72" s="3" t="s">
        <v>47</v>
      </c>
      <c r="D72" s="4" t="s">
        <v>4</v>
      </c>
      <c r="E72" s="4">
        <v>1</v>
      </c>
      <c r="F72" s="27"/>
      <c r="G72" s="4">
        <f t="shared" si="4"/>
        <v>0</v>
      </c>
      <c r="H72" s="4">
        <f t="shared" si="5"/>
        <v>3</v>
      </c>
      <c r="I72" s="36"/>
      <c r="J72" s="36"/>
      <c r="K72" s="31"/>
      <c r="L72" s="31"/>
      <c r="M72" s="31"/>
      <c r="N72" s="31"/>
      <c r="O72" s="36"/>
    </row>
    <row r="73" spans="1:15" x14ac:dyDescent="0.4">
      <c r="A73" s="36"/>
      <c r="B73" s="34"/>
      <c r="C73" s="3" t="s">
        <v>48</v>
      </c>
      <c r="D73" s="4" t="s">
        <v>4</v>
      </c>
      <c r="E73" s="4">
        <v>1</v>
      </c>
      <c r="F73" s="27"/>
      <c r="G73" s="4">
        <f t="shared" si="4"/>
        <v>0</v>
      </c>
      <c r="H73" s="4">
        <f t="shared" si="5"/>
        <v>3</v>
      </c>
      <c r="I73" s="37"/>
      <c r="J73" s="37"/>
      <c r="K73" s="30"/>
      <c r="L73" s="30"/>
      <c r="M73" s="31"/>
      <c r="N73" s="31"/>
      <c r="O73" s="36"/>
    </row>
    <row r="74" spans="1:15" ht="22.8" x14ac:dyDescent="0.4">
      <c r="A74" s="36"/>
      <c r="B74" s="32" t="s">
        <v>146</v>
      </c>
      <c r="C74" s="3" t="s">
        <v>138</v>
      </c>
      <c r="D74" s="4" t="s">
        <v>3</v>
      </c>
      <c r="E74" s="4">
        <v>4</v>
      </c>
      <c r="F74" s="27"/>
      <c r="G74" s="4">
        <f t="shared" ref="G74" si="6">E74*F74</f>
        <v>0</v>
      </c>
      <c r="H74" s="4">
        <f t="shared" si="5"/>
        <v>4</v>
      </c>
      <c r="I74" s="35">
        <f>SUM(G74:G78)</f>
        <v>0</v>
      </c>
      <c r="J74" s="35">
        <f>SUM(H74:H78)</f>
        <v>14</v>
      </c>
      <c r="K74" s="29">
        <f>I74/J74</f>
        <v>0</v>
      </c>
      <c r="L74" s="29">
        <v>0.15</v>
      </c>
      <c r="M74" s="31"/>
      <c r="N74" s="31"/>
      <c r="O74" s="36"/>
    </row>
    <row r="75" spans="1:15" x14ac:dyDescent="0.4">
      <c r="A75" s="36"/>
      <c r="B75" s="33"/>
      <c r="C75" s="3" t="s">
        <v>19</v>
      </c>
      <c r="D75" s="4" t="s">
        <v>3</v>
      </c>
      <c r="E75" s="4">
        <v>2</v>
      </c>
      <c r="F75" s="27"/>
      <c r="G75" s="4">
        <f t="shared" si="4"/>
        <v>0</v>
      </c>
      <c r="H75" s="4">
        <f t="shared" si="5"/>
        <v>2</v>
      </c>
      <c r="I75" s="36"/>
      <c r="J75" s="36"/>
      <c r="K75" s="31"/>
      <c r="L75" s="31"/>
      <c r="M75" s="31"/>
      <c r="N75" s="31"/>
      <c r="O75" s="36"/>
    </row>
    <row r="76" spans="1:15" ht="22.8" x14ac:dyDescent="0.4">
      <c r="A76" s="36"/>
      <c r="B76" s="33"/>
      <c r="C76" s="3" t="s">
        <v>129</v>
      </c>
      <c r="D76" s="4" t="s">
        <v>3</v>
      </c>
      <c r="E76" s="4">
        <v>2</v>
      </c>
      <c r="F76" s="27"/>
      <c r="G76" s="4">
        <f t="shared" si="4"/>
        <v>0</v>
      </c>
      <c r="H76" s="4">
        <f t="shared" si="5"/>
        <v>2</v>
      </c>
      <c r="I76" s="36"/>
      <c r="J76" s="36"/>
      <c r="K76" s="31"/>
      <c r="L76" s="31"/>
      <c r="M76" s="31"/>
      <c r="N76" s="31"/>
      <c r="O76" s="36"/>
    </row>
    <row r="77" spans="1:15" x14ac:dyDescent="0.4">
      <c r="A77" s="36"/>
      <c r="B77" s="33"/>
      <c r="C77" s="3" t="s">
        <v>49</v>
      </c>
      <c r="D77" s="4" t="s">
        <v>4</v>
      </c>
      <c r="E77" s="4">
        <v>1</v>
      </c>
      <c r="F77" s="27"/>
      <c r="G77" s="4">
        <f t="shared" si="4"/>
        <v>0</v>
      </c>
      <c r="H77" s="4">
        <f t="shared" si="5"/>
        <v>3</v>
      </c>
      <c r="I77" s="36"/>
      <c r="J77" s="36"/>
      <c r="K77" s="31"/>
      <c r="L77" s="31"/>
      <c r="M77" s="31"/>
      <c r="N77" s="31"/>
      <c r="O77" s="36"/>
    </row>
    <row r="78" spans="1:15" x14ac:dyDescent="0.4">
      <c r="A78" s="36"/>
      <c r="B78" s="34"/>
      <c r="C78" s="3" t="s">
        <v>50</v>
      </c>
      <c r="D78" s="4" t="s">
        <v>4</v>
      </c>
      <c r="E78" s="4">
        <v>1</v>
      </c>
      <c r="F78" s="27"/>
      <c r="G78" s="4">
        <f t="shared" si="4"/>
        <v>0</v>
      </c>
      <c r="H78" s="4">
        <f t="shared" si="5"/>
        <v>3</v>
      </c>
      <c r="I78" s="37"/>
      <c r="J78" s="37"/>
      <c r="K78" s="30"/>
      <c r="L78" s="30"/>
      <c r="M78" s="31"/>
      <c r="N78" s="31"/>
      <c r="O78" s="36"/>
    </row>
    <row r="79" spans="1:15" x14ac:dyDescent="0.4">
      <c r="A79" s="36"/>
      <c r="B79" s="32" t="s">
        <v>11</v>
      </c>
      <c r="C79" s="3" t="s">
        <v>20</v>
      </c>
      <c r="D79" s="4" t="s">
        <v>3</v>
      </c>
      <c r="E79" s="4">
        <v>2</v>
      </c>
      <c r="F79" s="27"/>
      <c r="G79" s="4">
        <f t="shared" si="4"/>
        <v>0</v>
      </c>
      <c r="H79" s="4">
        <f t="shared" si="5"/>
        <v>2</v>
      </c>
      <c r="I79" s="35">
        <f>SUM(G79:G81)</f>
        <v>0</v>
      </c>
      <c r="J79" s="35">
        <f>SUM(H79:H81)</f>
        <v>8</v>
      </c>
      <c r="K79" s="29">
        <f>I79/J79</f>
        <v>0</v>
      </c>
      <c r="L79" s="29">
        <v>0.3</v>
      </c>
      <c r="M79" s="31"/>
      <c r="N79" s="31"/>
      <c r="O79" s="36"/>
    </row>
    <row r="80" spans="1:15" x14ac:dyDescent="0.4">
      <c r="A80" s="36"/>
      <c r="B80" s="33"/>
      <c r="C80" s="3" t="s">
        <v>51</v>
      </c>
      <c r="D80" s="4" t="s">
        <v>4</v>
      </c>
      <c r="E80" s="4">
        <v>1</v>
      </c>
      <c r="F80" s="27"/>
      <c r="G80" s="4">
        <f t="shared" si="4"/>
        <v>0</v>
      </c>
      <c r="H80" s="4">
        <f t="shared" si="5"/>
        <v>3</v>
      </c>
      <c r="I80" s="36"/>
      <c r="J80" s="36"/>
      <c r="K80" s="31"/>
      <c r="L80" s="31"/>
      <c r="M80" s="31"/>
      <c r="N80" s="31"/>
      <c r="O80" s="36"/>
    </row>
    <row r="81" spans="1:15" x14ac:dyDescent="0.4">
      <c r="A81" s="37"/>
      <c r="B81" s="34"/>
      <c r="C81" s="3" t="s">
        <v>52</v>
      </c>
      <c r="D81" s="4" t="s">
        <v>4</v>
      </c>
      <c r="E81" s="4">
        <v>1</v>
      </c>
      <c r="F81" s="27"/>
      <c r="G81" s="4">
        <f t="shared" si="4"/>
        <v>0</v>
      </c>
      <c r="H81" s="4">
        <f t="shared" si="5"/>
        <v>3</v>
      </c>
      <c r="I81" s="37"/>
      <c r="J81" s="37"/>
      <c r="K81" s="30"/>
      <c r="L81" s="30"/>
      <c r="M81" s="31"/>
      <c r="N81" s="30"/>
      <c r="O81" s="36"/>
    </row>
    <row r="82" spans="1:15" x14ac:dyDescent="0.4">
      <c r="A82" s="35" t="s">
        <v>142</v>
      </c>
      <c r="B82" s="32" t="s">
        <v>10</v>
      </c>
      <c r="C82" s="3" t="s">
        <v>41</v>
      </c>
      <c r="D82" s="4" t="s">
        <v>4</v>
      </c>
      <c r="E82" s="4">
        <v>1</v>
      </c>
      <c r="F82" s="27"/>
      <c r="G82" s="4">
        <f t="shared" si="4"/>
        <v>0</v>
      </c>
      <c r="H82" s="4">
        <f t="shared" si="5"/>
        <v>3</v>
      </c>
      <c r="I82" s="35">
        <f>SUM(G82:G84)</f>
        <v>0</v>
      </c>
      <c r="J82" s="35">
        <f>SUM(H82:H84)</f>
        <v>8</v>
      </c>
      <c r="K82" s="29">
        <f>I82/J82</f>
        <v>0</v>
      </c>
      <c r="L82" s="29">
        <v>0.2</v>
      </c>
      <c r="M82" s="31">
        <f>K82*L82+K85*L85+K90*L90+K102*L102</f>
        <v>0</v>
      </c>
      <c r="N82" s="29">
        <v>0.15</v>
      </c>
      <c r="O82" s="36"/>
    </row>
    <row r="83" spans="1:15" x14ac:dyDescent="0.4">
      <c r="A83" s="36"/>
      <c r="B83" s="33"/>
      <c r="C83" s="3" t="s">
        <v>42</v>
      </c>
      <c r="D83" s="4" t="s">
        <v>4</v>
      </c>
      <c r="E83" s="4">
        <v>1</v>
      </c>
      <c r="F83" s="27"/>
      <c r="G83" s="4">
        <f t="shared" si="4"/>
        <v>0</v>
      </c>
      <c r="H83" s="4">
        <f t="shared" si="5"/>
        <v>3</v>
      </c>
      <c r="I83" s="36"/>
      <c r="J83" s="36"/>
      <c r="K83" s="31"/>
      <c r="L83" s="31"/>
      <c r="M83" s="31"/>
      <c r="N83" s="31"/>
      <c r="O83" s="36"/>
    </row>
    <row r="84" spans="1:15" x14ac:dyDescent="0.4">
      <c r="A84" s="36"/>
      <c r="B84" s="34"/>
      <c r="C84" s="3" t="s">
        <v>35</v>
      </c>
      <c r="D84" s="4" t="s">
        <v>3</v>
      </c>
      <c r="E84" s="4">
        <v>2</v>
      </c>
      <c r="F84" s="27"/>
      <c r="G84" s="4">
        <f t="shared" si="4"/>
        <v>0</v>
      </c>
      <c r="H84" s="4">
        <f t="shared" si="5"/>
        <v>2</v>
      </c>
      <c r="I84" s="37"/>
      <c r="J84" s="37"/>
      <c r="K84" s="30"/>
      <c r="L84" s="30"/>
      <c r="M84" s="31"/>
      <c r="N84" s="31"/>
      <c r="O84" s="36"/>
    </row>
    <row r="85" spans="1:15" x14ac:dyDescent="0.4">
      <c r="A85" s="36"/>
      <c r="B85" s="32" t="s">
        <v>8</v>
      </c>
      <c r="C85" s="3" t="s">
        <v>24</v>
      </c>
      <c r="D85" s="4" t="s">
        <v>3</v>
      </c>
      <c r="E85" s="4">
        <v>2</v>
      </c>
      <c r="F85" s="27"/>
      <c r="G85" s="4">
        <f t="shared" si="4"/>
        <v>0</v>
      </c>
      <c r="H85" s="4">
        <f t="shared" si="5"/>
        <v>2</v>
      </c>
      <c r="I85" s="35">
        <f>SUM(G85:G89)</f>
        <v>0</v>
      </c>
      <c r="J85" s="35">
        <f>SUM(H85:H89)</f>
        <v>12</v>
      </c>
      <c r="K85" s="29">
        <f>I85/J85</f>
        <v>0</v>
      </c>
      <c r="L85" s="29">
        <v>0.2</v>
      </c>
      <c r="M85" s="31"/>
      <c r="N85" s="31"/>
      <c r="O85" s="36"/>
    </row>
    <row r="86" spans="1:15" x14ac:dyDescent="0.4">
      <c r="A86" s="36"/>
      <c r="B86" s="33"/>
      <c r="C86" s="3" t="s">
        <v>25</v>
      </c>
      <c r="D86" s="4" t="s">
        <v>3</v>
      </c>
      <c r="E86" s="4">
        <v>2</v>
      </c>
      <c r="F86" s="27"/>
      <c r="G86" s="4">
        <f t="shared" si="4"/>
        <v>0</v>
      </c>
      <c r="H86" s="4">
        <f t="shared" si="5"/>
        <v>2</v>
      </c>
      <c r="I86" s="36"/>
      <c r="J86" s="36"/>
      <c r="K86" s="31"/>
      <c r="L86" s="31"/>
      <c r="M86" s="31"/>
      <c r="N86" s="31"/>
      <c r="O86" s="36"/>
    </row>
    <row r="87" spans="1:15" x14ac:dyDescent="0.4">
      <c r="A87" s="36"/>
      <c r="B87" s="33"/>
      <c r="C87" s="3" t="s">
        <v>26</v>
      </c>
      <c r="D87" s="4" t="s">
        <v>3</v>
      </c>
      <c r="E87" s="4">
        <v>2</v>
      </c>
      <c r="F87" s="27"/>
      <c r="G87" s="4">
        <f t="shared" si="4"/>
        <v>0</v>
      </c>
      <c r="H87" s="4">
        <f t="shared" si="5"/>
        <v>2</v>
      </c>
      <c r="I87" s="36"/>
      <c r="J87" s="36"/>
      <c r="K87" s="31"/>
      <c r="L87" s="31"/>
      <c r="M87" s="31"/>
      <c r="N87" s="31"/>
      <c r="O87" s="36"/>
    </row>
    <row r="88" spans="1:15" x14ac:dyDescent="0.4">
      <c r="A88" s="36"/>
      <c r="B88" s="33"/>
      <c r="C88" s="3" t="s">
        <v>55</v>
      </c>
      <c r="D88" s="4" t="s">
        <v>4</v>
      </c>
      <c r="E88" s="4">
        <v>1</v>
      </c>
      <c r="F88" s="27"/>
      <c r="G88" s="4">
        <f t="shared" si="4"/>
        <v>0</v>
      </c>
      <c r="H88" s="4">
        <f t="shared" si="5"/>
        <v>3</v>
      </c>
      <c r="I88" s="36"/>
      <c r="J88" s="36"/>
      <c r="K88" s="31"/>
      <c r="L88" s="31"/>
      <c r="M88" s="31"/>
      <c r="N88" s="31"/>
      <c r="O88" s="36"/>
    </row>
    <row r="89" spans="1:15" x14ac:dyDescent="0.4">
      <c r="A89" s="36"/>
      <c r="B89" s="34"/>
      <c r="C89" s="3" t="s">
        <v>56</v>
      </c>
      <c r="D89" s="4" t="s">
        <v>4</v>
      </c>
      <c r="E89" s="4">
        <v>1</v>
      </c>
      <c r="F89" s="27"/>
      <c r="G89" s="4">
        <f t="shared" si="4"/>
        <v>0</v>
      </c>
      <c r="H89" s="4">
        <f t="shared" si="5"/>
        <v>3</v>
      </c>
      <c r="I89" s="37"/>
      <c r="J89" s="37"/>
      <c r="K89" s="30"/>
      <c r="L89" s="30"/>
      <c r="M89" s="31"/>
      <c r="N89" s="31"/>
      <c r="O89" s="36"/>
    </row>
    <row r="90" spans="1:15" x14ac:dyDescent="0.4">
      <c r="A90" s="36"/>
      <c r="B90" s="32" t="s">
        <v>27</v>
      </c>
      <c r="C90" s="3" t="s">
        <v>67</v>
      </c>
      <c r="D90" s="4" t="s">
        <v>3</v>
      </c>
      <c r="E90" s="4">
        <v>2</v>
      </c>
      <c r="F90" s="27"/>
      <c r="G90" s="4">
        <f t="shared" si="4"/>
        <v>0</v>
      </c>
      <c r="H90" s="4">
        <f t="shared" si="5"/>
        <v>2</v>
      </c>
      <c r="I90" s="35">
        <f>SUM(G90:G101)</f>
        <v>0</v>
      </c>
      <c r="J90" s="35">
        <f>SUM(H90:H101)</f>
        <v>25</v>
      </c>
      <c r="K90" s="29">
        <f>I90/J90</f>
        <v>0</v>
      </c>
      <c r="L90" s="29">
        <v>0.4</v>
      </c>
      <c r="M90" s="31"/>
      <c r="N90" s="31"/>
      <c r="O90" s="36"/>
    </row>
    <row r="91" spans="1:15" x14ac:dyDescent="0.4">
      <c r="A91" s="36"/>
      <c r="B91" s="33"/>
      <c r="C91" s="3" t="s">
        <v>28</v>
      </c>
      <c r="D91" s="4" t="s">
        <v>3</v>
      </c>
      <c r="E91" s="4">
        <v>2</v>
      </c>
      <c r="F91" s="27"/>
      <c r="G91" s="4">
        <f t="shared" si="4"/>
        <v>0</v>
      </c>
      <c r="H91" s="4">
        <f t="shared" si="5"/>
        <v>2</v>
      </c>
      <c r="I91" s="36"/>
      <c r="J91" s="36"/>
      <c r="K91" s="31"/>
      <c r="L91" s="31"/>
      <c r="M91" s="31"/>
      <c r="N91" s="31"/>
      <c r="O91" s="36"/>
    </row>
    <row r="92" spans="1:15" x14ac:dyDescent="0.4">
      <c r="A92" s="36"/>
      <c r="B92" s="33"/>
      <c r="C92" s="3" t="s">
        <v>65</v>
      </c>
      <c r="D92" s="4" t="s">
        <v>3</v>
      </c>
      <c r="E92" s="4">
        <v>1</v>
      </c>
      <c r="F92" s="27"/>
      <c r="G92" s="4">
        <f t="shared" si="4"/>
        <v>0</v>
      </c>
      <c r="H92" s="4">
        <f t="shared" si="5"/>
        <v>1</v>
      </c>
      <c r="I92" s="36"/>
      <c r="J92" s="36"/>
      <c r="K92" s="31"/>
      <c r="L92" s="31"/>
      <c r="M92" s="31"/>
      <c r="N92" s="31"/>
      <c r="O92" s="36"/>
    </row>
    <row r="93" spans="1:15" ht="22.8" x14ac:dyDescent="0.4">
      <c r="A93" s="36"/>
      <c r="B93" s="33"/>
      <c r="C93" s="3" t="s">
        <v>68</v>
      </c>
      <c r="D93" s="4" t="s">
        <v>3</v>
      </c>
      <c r="E93" s="4">
        <v>2</v>
      </c>
      <c r="F93" s="27"/>
      <c r="G93" s="4">
        <f t="shared" si="4"/>
        <v>0</v>
      </c>
      <c r="H93" s="4">
        <f t="shared" si="5"/>
        <v>2</v>
      </c>
      <c r="I93" s="36"/>
      <c r="J93" s="36"/>
      <c r="K93" s="31"/>
      <c r="L93" s="31"/>
      <c r="M93" s="31"/>
      <c r="N93" s="31"/>
      <c r="O93" s="36"/>
    </row>
    <row r="94" spans="1:15" x14ac:dyDescent="0.4">
      <c r="A94" s="36"/>
      <c r="B94" s="33"/>
      <c r="C94" s="3" t="s">
        <v>7</v>
      </c>
      <c r="D94" s="4" t="s">
        <v>3</v>
      </c>
      <c r="E94" s="4">
        <v>2</v>
      </c>
      <c r="F94" s="27"/>
      <c r="G94" s="4">
        <f t="shared" si="4"/>
        <v>0</v>
      </c>
      <c r="H94" s="4">
        <f t="shared" si="5"/>
        <v>2</v>
      </c>
      <c r="I94" s="36"/>
      <c r="J94" s="36"/>
      <c r="K94" s="31"/>
      <c r="L94" s="31"/>
      <c r="M94" s="31"/>
      <c r="N94" s="31"/>
      <c r="O94" s="36"/>
    </row>
    <row r="95" spans="1:15" x14ac:dyDescent="0.4">
      <c r="A95" s="36"/>
      <c r="B95" s="33"/>
      <c r="C95" s="3" t="s">
        <v>29</v>
      </c>
      <c r="D95" s="4" t="s">
        <v>3</v>
      </c>
      <c r="E95" s="4">
        <v>2</v>
      </c>
      <c r="F95" s="27"/>
      <c r="G95" s="4">
        <f t="shared" si="4"/>
        <v>0</v>
      </c>
      <c r="H95" s="4">
        <f t="shared" si="5"/>
        <v>2</v>
      </c>
      <c r="I95" s="36"/>
      <c r="J95" s="36"/>
      <c r="K95" s="31"/>
      <c r="L95" s="31"/>
      <c r="M95" s="31"/>
      <c r="N95" s="31"/>
      <c r="O95" s="36"/>
    </row>
    <row r="96" spans="1:15" x14ac:dyDescent="0.4">
      <c r="A96" s="36"/>
      <c r="B96" s="33"/>
      <c r="C96" s="3" t="s">
        <v>66</v>
      </c>
      <c r="D96" s="4" t="s">
        <v>3</v>
      </c>
      <c r="E96" s="4">
        <v>2</v>
      </c>
      <c r="F96" s="27"/>
      <c r="G96" s="4">
        <f t="shared" si="4"/>
        <v>0</v>
      </c>
      <c r="H96" s="4">
        <f t="shared" si="5"/>
        <v>2</v>
      </c>
      <c r="I96" s="36"/>
      <c r="J96" s="36"/>
      <c r="K96" s="31"/>
      <c r="L96" s="31"/>
      <c r="M96" s="31"/>
      <c r="N96" s="31"/>
      <c r="O96" s="36"/>
    </row>
    <row r="97" spans="1:15" x14ac:dyDescent="0.4">
      <c r="A97" s="36"/>
      <c r="B97" s="33"/>
      <c r="C97" s="3" t="s">
        <v>30</v>
      </c>
      <c r="D97" s="4" t="s">
        <v>3</v>
      </c>
      <c r="E97" s="4">
        <v>2</v>
      </c>
      <c r="F97" s="27"/>
      <c r="G97" s="4">
        <f t="shared" si="4"/>
        <v>0</v>
      </c>
      <c r="H97" s="4">
        <f t="shared" si="5"/>
        <v>2</v>
      </c>
      <c r="I97" s="36"/>
      <c r="J97" s="36"/>
      <c r="K97" s="31"/>
      <c r="L97" s="31"/>
      <c r="M97" s="31"/>
      <c r="N97" s="31"/>
      <c r="O97" s="36"/>
    </row>
    <row r="98" spans="1:15" x14ac:dyDescent="0.4">
      <c r="A98" s="36"/>
      <c r="B98" s="33"/>
      <c r="C98" s="3" t="s">
        <v>31</v>
      </c>
      <c r="D98" s="4" t="s">
        <v>3</v>
      </c>
      <c r="E98" s="4">
        <v>2</v>
      </c>
      <c r="F98" s="27"/>
      <c r="G98" s="4">
        <f t="shared" si="4"/>
        <v>0</v>
      </c>
      <c r="H98" s="4">
        <f t="shared" si="5"/>
        <v>2</v>
      </c>
      <c r="I98" s="36"/>
      <c r="J98" s="36"/>
      <c r="K98" s="31"/>
      <c r="L98" s="31"/>
      <c r="M98" s="31"/>
      <c r="N98" s="31"/>
      <c r="O98" s="36"/>
    </row>
    <row r="99" spans="1:15" x14ac:dyDescent="0.4">
      <c r="A99" s="36"/>
      <c r="B99" s="33"/>
      <c r="C99" s="3" t="s">
        <v>32</v>
      </c>
      <c r="D99" s="4" t="s">
        <v>3</v>
      </c>
      <c r="E99" s="4">
        <v>2</v>
      </c>
      <c r="F99" s="27"/>
      <c r="G99" s="4">
        <f t="shared" ref="G99:G113" si="7">E99*F99</f>
        <v>0</v>
      </c>
      <c r="H99" s="4">
        <f t="shared" si="5"/>
        <v>2</v>
      </c>
      <c r="I99" s="36"/>
      <c r="J99" s="36"/>
      <c r="K99" s="31"/>
      <c r="L99" s="31"/>
      <c r="M99" s="31"/>
      <c r="N99" s="31"/>
      <c r="O99" s="36"/>
    </row>
    <row r="100" spans="1:15" x14ac:dyDescent="0.4">
      <c r="A100" s="36"/>
      <c r="B100" s="33"/>
      <c r="C100" s="3" t="s">
        <v>57</v>
      </c>
      <c r="D100" s="4" t="s">
        <v>4</v>
      </c>
      <c r="E100" s="4">
        <v>1</v>
      </c>
      <c r="F100" s="27"/>
      <c r="G100" s="4">
        <f t="shared" si="7"/>
        <v>0</v>
      </c>
      <c r="H100" s="4">
        <f t="shared" si="5"/>
        <v>3</v>
      </c>
      <c r="I100" s="36"/>
      <c r="J100" s="36"/>
      <c r="K100" s="31"/>
      <c r="L100" s="31"/>
      <c r="M100" s="31"/>
      <c r="N100" s="31"/>
      <c r="O100" s="36"/>
    </row>
    <row r="101" spans="1:15" x14ac:dyDescent="0.4">
      <c r="A101" s="36"/>
      <c r="B101" s="34"/>
      <c r="C101" s="3" t="s">
        <v>58</v>
      </c>
      <c r="D101" s="4" t="s">
        <v>4</v>
      </c>
      <c r="E101" s="4">
        <v>1</v>
      </c>
      <c r="F101" s="27"/>
      <c r="G101" s="4">
        <f t="shared" si="7"/>
        <v>0</v>
      </c>
      <c r="H101" s="4">
        <f t="shared" si="5"/>
        <v>3</v>
      </c>
      <c r="I101" s="37"/>
      <c r="J101" s="37"/>
      <c r="K101" s="30"/>
      <c r="L101" s="30"/>
      <c r="M101" s="31"/>
      <c r="N101" s="31"/>
      <c r="O101" s="36"/>
    </row>
    <row r="102" spans="1:15" x14ac:dyDescent="0.4">
      <c r="A102" s="36"/>
      <c r="B102" s="32" t="s">
        <v>33</v>
      </c>
      <c r="C102" s="3" t="s">
        <v>34</v>
      </c>
      <c r="D102" s="4" t="s">
        <v>3</v>
      </c>
      <c r="E102" s="4">
        <v>2</v>
      </c>
      <c r="F102" s="27"/>
      <c r="G102" s="4">
        <f t="shared" si="7"/>
        <v>0</v>
      </c>
      <c r="H102" s="4">
        <f t="shared" si="5"/>
        <v>2</v>
      </c>
      <c r="I102" s="35">
        <f>SUM(G102:G105)</f>
        <v>0</v>
      </c>
      <c r="J102" s="35">
        <f>SUM(H102:H105)</f>
        <v>10</v>
      </c>
      <c r="K102" s="29">
        <f>I102/J102</f>
        <v>0</v>
      </c>
      <c r="L102" s="29">
        <v>0.2</v>
      </c>
      <c r="M102" s="31"/>
      <c r="N102" s="31"/>
      <c r="O102" s="36"/>
    </row>
    <row r="103" spans="1:15" x14ac:dyDescent="0.4">
      <c r="A103" s="36"/>
      <c r="B103" s="33"/>
      <c r="C103" s="3" t="s">
        <v>36</v>
      </c>
      <c r="D103" s="4" t="s">
        <v>3</v>
      </c>
      <c r="E103" s="4">
        <v>2</v>
      </c>
      <c r="F103" s="27"/>
      <c r="G103" s="4">
        <f t="shared" si="7"/>
        <v>0</v>
      </c>
      <c r="H103" s="4">
        <f t="shared" si="5"/>
        <v>2</v>
      </c>
      <c r="I103" s="36"/>
      <c r="J103" s="36"/>
      <c r="K103" s="31"/>
      <c r="L103" s="31"/>
      <c r="M103" s="31"/>
      <c r="N103" s="31"/>
      <c r="O103" s="36"/>
    </row>
    <row r="104" spans="1:15" x14ac:dyDescent="0.4">
      <c r="A104" s="36"/>
      <c r="B104" s="33"/>
      <c r="C104" s="3" t="s">
        <v>59</v>
      </c>
      <c r="D104" s="4" t="s">
        <v>4</v>
      </c>
      <c r="E104" s="4">
        <v>1</v>
      </c>
      <c r="F104" s="27"/>
      <c r="G104" s="4">
        <f t="shared" si="7"/>
        <v>0</v>
      </c>
      <c r="H104" s="4">
        <f t="shared" si="5"/>
        <v>3</v>
      </c>
      <c r="I104" s="36"/>
      <c r="J104" s="36"/>
      <c r="K104" s="31"/>
      <c r="L104" s="31"/>
      <c r="M104" s="31"/>
      <c r="N104" s="31"/>
      <c r="O104" s="36"/>
    </row>
    <row r="105" spans="1:15" x14ac:dyDescent="0.4">
      <c r="A105" s="37"/>
      <c r="B105" s="34"/>
      <c r="C105" s="3" t="s">
        <v>60</v>
      </c>
      <c r="D105" s="4" t="s">
        <v>4</v>
      </c>
      <c r="E105" s="4">
        <v>1</v>
      </c>
      <c r="F105" s="27"/>
      <c r="G105" s="4">
        <f t="shared" si="7"/>
        <v>0</v>
      </c>
      <c r="H105" s="4">
        <f t="shared" si="5"/>
        <v>3</v>
      </c>
      <c r="I105" s="37"/>
      <c r="J105" s="37"/>
      <c r="K105" s="30"/>
      <c r="L105" s="30"/>
      <c r="M105" s="30"/>
      <c r="N105" s="30"/>
      <c r="O105" s="36"/>
    </row>
    <row r="106" spans="1:15" x14ac:dyDescent="0.4">
      <c r="A106" s="35" t="s">
        <v>143</v>
      </c>
      <c r="B106" s="32" t="s">
        <v>10</v>
      </c>
      <c r="C106" s="3" t="s">
        <v>134</v>
      </c>
      <c r="D106" s="4" t="s">
        <v>3</v>
      </c>
      <c r="E106" s="4">
        <v>2</v>
      </c>
      <c r="F106" s="27"/>
      <c r="G106" s="4">
        <f t="shared" ref="G106:G109" si="8">E106*F106</f>
        <v>0</v>
      </c>
      <c r="H106" s="4">
        <f t="shared" si="5"/>
        <v>2</v>
      </c>
      <c r="I106" s="35">
        <f>SUM(G106:G107)</f>
        <v>0</v>
      </c>
      <c r="J106" s="35">
        <f>SUM(H106:H107)</f>
        <v>4</v>
      </c>
      <c r="K106" s="29">
        <f>I106/J106</f>
        <v>0</v>
      </c>
      <c r="L106" s="29">
        <v>0.6</v>
      </c>
      <c r="M106" s="29">
        <f>K106*L106+K108*L108</f>
        <v>0</v>
      </c>
      <c r="N106" s="29">
        <v>0.1</v>
      </c>
      <c r="O106" s="36"/>
    </row>
    <row r="107" spans="1:15" x14ac:dyDescent="0.4">
      <c r="A107" s="36"/>
      <c r="B107" s="34"/>
      <c r="C107" s="3" t="s">
        <v>144</v>
      </c>
      <c r="D107" s="4" t="s">
        <v>3</v>
      </c>
      <c r="E107" s="4">
        <v>2</v>
      </c>
      <c r="F107" s="27"/>
      <c r="G107" s="4">
        <f t="shared" ref="G107" si="9">E107*F107</f>
        <v>0</v>
      </c>
      <c r="H107" s="4">
        <f t="shared" si="5"/>
        <v>2</v>
      </c>
      <c r="I107" s="37"/>
      <c r="J107" s="37"/>
      <c r="K107" s="30"/>
      <c r="L107" s="30"/>
      <c r="M107" s="31"/>
      <c r="N107" s="31"/>
      <c r="O107" s="36"/>
    </row>
    <row r="108" spans="1:15" x14ac:dyDescent="0.4">
      <c r="A108" s="36"/>
      <c r="B108" s="32" t="s">
        <v>33</v>
      </c>
      <c r="C108" s="3" t="s">
        <v>135</v>
      </c>
      <c r="D108" s="4" t="s">
        <v>4</v>
      </c>
      <c r="E108" s="4">
        <v>1</v>
      </c>
      <c r="F108" s="27"/>
      <c r="G108" s="4">
        <f t="shared" si="8"/>
        <v>0</v>
      </c>
      <c r="H108" s="4">
        <f t="shared" si="5"/>
        <v>3</v>
      </c>
      <c r="I108" s="35">
        <f>SUM(G108:G109)</f>
        <v>0</v>
      </c>
      <c r="J108" s="35">
        <f>SUM(H108:H109)</f>
        <v>6</v>
      </c>
      <c r="K108" s="29">
        <f>I108/J108</f>
        <v>0</v>
      </c>
      <c r="L108" s="29">
        <v>0.4</v>
      </c>
      <c r="M108" s="31"/>
      <c r="N108" s="31"/>
      <c r="O108" s="36"/>
    </row>
    <row r="109" spans="1:15" x14ac:dyDescent="0.4">
      <c r="A109" s="37"/>
      <c r="B109" s="34"/>
      <c r="C109" s="3" t="s">
        <v>136</v>
      </c>
      <c r="D109" s="4" t="s">
        <v>4</v>
      </c>
      <c r="E109" s="4">
        <v>1</v>
      </c>
      <c r="F109" s="27"/>
      <c r="G109" s="4">
        <f t="shared" si="8"/>
        <v>0</v>
      </c>
      <c r="H109" s="4">
        <f t="shared" si="5"/>
        <v>3</v>
      </c>
      <c r="I109" s="37"/>
      <c r="J109" s="37"/>
      <c r="K109" s="30"/>
      <c r="L109" s="30"/>
      <c r="M109" s="30"/>
      <c r="N109" s="30"/>
      <c r="O109" s="36"/>
    </row>
    <row r="110" spans="1:15" x14ac:dyDescent="0.4">
      <c r="A110" s="35" t="s">
        <v>145</v>
      </c>
      <c r="B110" s="32" t="s">
        <v>114</v>
      </c>
      <c r="C110" s="3" t="s">
        <v>113</v>
      </c>
      <c r="D110" s="4" t="s">
        <v>3</v>
      </c>
      <c r="E110" s="4">
        <v>4</v>
      </c>
      <c r="F110" s="27"/>
      <c r="G110" s="4">
        <f t="shared" si="7"/>
        <v>0</v>
      </c>
      <c r="H110" s="4">
        <f t="shared" si="5"/>
        <v>4</v>
      </c>
      <c r="I110" s="35">
        <f>SUM(G110:G111)</f>
        <v>0</v>
      </c>
      <c r="J110" s="35">
        <f>SUM(H110:H111)</f>
        <v>6</v>
      </c>
      <c r="K110" s="29">
        <f>I110/J110</f>
        <v>0</v>
      </c>
      <c r="L110" s="29">
        <v>0.5</v>
      </c>
      <c r="M110" s="29">
        <f>K110*L110+K112*L112</f>
        <v>0</v>
      </c>
      <c r="N110" s="29">
        <v>0.05</v>
      </c>
      <c r="O110" s="36"/>
    </row>
    <row r="111" spans="1:15" ht="22.8" x14ac:dyDescent="0.4">
      <c r="A111" s="36"/>
      <c r="B111" s="34"/>
      <c r="C111" s="3" t="s">
        <v>118</v>
      </c>
      <c r="D111" s="4" t="s">
        <v>3</v>
      </c>
      <c r="E111" s="4">
        <v>2</v>
      </c>
      <c r="F111" s="27"/>
      <c r="G111" s="4">
        <f t="shared" si="7"/>
        <v>0</v>
      </c>
      <c r="H111" s="4">
        <f t="shared" si="5"/>
        <v>2</v>
      </c>
      <c r="I111" s="37"/>
      <c r="J111" s="37"/>
      <c r="K111" s="30"/>
      <c r="L111" s="30"/>
      <c r="M111" s="31"/>
      <c r="N111" s="31"/>
      <c r="O111" s="36"/>
    </row>
    <row r="112" spans="1:15" ht="16.149999999999999" customHeight="1" x14ac:dyDescent="0.4">
      <c r="A112" s="36"/>
      <c r="B112" s="32" t="s">
        <v>117</v>
      </c>
      <c r="C112" s="3" t="s">
        <v>115</v>
      </c>
      <c r="D112" s="4" t="s">
        <v>3</v>
      </c>
      <c r="E112" s="4">
        <v>4</v>
      </c>
      <c r="F112" s="27"/>
      <c r="G112" s="4">
        <f t="shared" si="7"/>
        <v>0</v>
      </c>
      <c r="H112" s="4">
        <f t="shared" si="5"/>
        <v>4</v>
      </c>
      <c r="I112" s="35">
        <f>SUM(G112:G113)</f>
        <v>0</v>
      </c>
      <c r="J112" s="35">
        <f>SUM(H112:H113)</f>
        <v>4</v>
      </c>
      <c r="K112" s="29">
        <f>I112/J112</f>
        <v>0</v>
      </c>
      <c r="L112" s="29">
        <v>0.5</v>
      </c>
      <c r="M112" s="31"/>
      <c r="N112" s="31"/>
      <c r="O112" s="36"/>
    </row>
    <row r="113" spans="1:15" ht="16.149999999999999" customHeight="1" x14ac:dyDescent="0.4">
      <c r="A113" s="37"/>
      <c r="B113" s="34"/>
      <c r="C113" s="3" t="s">
        <v>116</v>
      </c>
      <c r="D113" s="4" t="s">
        <v>3</v>
      </c>
      <c r="E113" s="4"/>
      <c r="F113" s="27"/>
      <c r="G113" s="4">
        <f t="shared" si="7"/>
        <v>0</v>
      </c>
      <c r="H113" s="4">
        <f t="shared" si="5"/>
        <v>0</v>
      </c>
      <c r="I113" s="37"/>
      <c r="J113" s="37"/>
      <c r="K113" s="30"/>
      <c r="L113" s="30"/>
      <c r="M113" s="30"/>
      <c r="N113" s="30"/>
      <c r="O113" s="36"/>
    </row>
    <row r="114" spans="1:15" ht="22.8" x14ac:dyDescent="0.4">
      <c r="A114" s="35" t="s">
        <v>40</v>
      </c>
      <c r="B114" s="14" t="s">
        <v>61</v>
      </c>
      <c r="C114" s="3" t="s">
        <v>37</v>
      </c>
      <c r="D114" s="4" t="s">
        <v>3</v>
      </c>
      <c r="E114" s="4">
        <v>2</v>
      </c>
      <c r="F114" s="27"/>
      <c r="G114" s="4">
        <f t="shared" ref="G114:G117" si="10">E114*F114</f>
        <v>0</v>
      </c>
      <c r="H114" s="4">
        <f t="shared" si="5"/>
        <v>2</v>
      </c>
      <c r="I114" s="4">
        <f>SUM(G114)</f>
        <v>0</v>
      </c>
      <c r="J114" s="4">
        <f>SUM(H114)</f>
        <v>2</v>
      </c>
      <c r="K114" s="12">
        <f>I114/J114</f>
        <v>0</v>
      </c>
      <c r="L114" s="12">
        <v>0.3</v>
      </c>
      <c r="M114" s="29">
        <f>K114*L114+K115*L115+K117*L117</f>
        <v>0</v>
      </c>
      <c r="N114" s="29">
        <v>0.05</v>
      </c>
      <c r="O114" s="36"/>
    </row>
    <row r="115" spans="1:15" ht="34.200000000000003" x14ac:dyDescent="0.4">
      <c r="A115" s="36"/>
      <c r="B115" s="32" t="s">
        <v>62</v>
      </c>
      <c r="C115" s="3" t="s">
        <v>69</v>
      </c>
      <c r="D115" s="4" t="s">
        <v>3</v>
      </c>
      <c r="E115" s="4">
        <v>4</v>
      </c>
      <c r="F115" s="27"/>
      <c r="G115" s="4">
        <f t="shared" si="10"/>
        <v>0</v>
      </c>
      <c r="H115" s="4">
        <f t="shared" si="5"/>
        <v>4</v>
      </c>
      <c r="I115" s="35">
        <f>SUM(G115:G116)</f>
        <v>0</v>
      </c>
      <c r="J115" s="35">
        <f>SUM(H115:H116)</f>
        <v>8</v>
      </c>
      <c r="K115" s="29">
        <f>I115/J115</f>
        <v>0</v>
      </c>
      <c r="L115" s="29">
        <v>0.3</v>
      </c>
      <c r="M115" s="31"/>
      <c r="N115" s="31"/>
      <c r="O115" s="36"/>
    </row>
    <row r="116" spans="1:15" x14ac:dyDescent="0.4">
      <c r="A116" s="36"/>
      <c r="B116" s="34"/>
      <c r="C116" s="3" t="s">
        <v>70</v>
      </c>
      <c r="D116" s="4" t="s">
        <v>3</v>
      </c>
      <c r="E116" s="4">
        <v>4</v>
      </c>
      <c r="F116" s="27"/>
      <c r="G116" s="4">
        <f t="shared" si="10"/>
        <v>0</v>
      </c>
      <c r="H116" s="4">
        <f t="shared" si="5"/>
        <v>4</v>
      </c>
      <c r="I116" s="37"/>
      <c r="J116" s="37"/>
      <c r="K116" s="30"/>
      <c r="L116" s="30"/>
      <c r="M116" s="31"/>
      <c r="N116" s="31"/>
      <c r="O116" s="36"/>
    </row>
    <row r="117" spans="1:15" ht="34.200000000000003" x14ac:dyDescent="0.4">
      <c r="A117" s="37"/>
      <c r="B117" s="14" t="s">
        <v>38</v>
      </c>
      <c r="C117" s="3" t="s">
        <v>39</v>
      </c>
      <c r="D117" s="4" t="s">
        <v>3</v>
      </c>
      <c r="E117" s="4">
        <v>6</v>
      </c>
      <c r="F117" s="27"/>
      <c r="G117" s="4">
        <f t="shared" si="10"/>
        <v>0</v>
      </c>
      <c r="H117" s="4">
        <f t="shared" si="5"/>
        <v>6</v>
      </c>
      <c r="I117" s="4">
        <f>SUM(G117)</f>
        <v>0</v>
      </c>
      <c r="J117" s="4">
        <f>SUM(H117)</f>
        <v>6</v>
      </c>
      <c r="K117" s="12">
        <f>I117/J117</f>
        <v>0</v>
      </c>
      <c r="L117" s="12">
        <v>0.4</v>
      </c>
      <c r="M117" s="30"/>
      <c r="N117" s="30"/>
      <c r="O117" s="37"/>
    </row>
  </sheetData>
  <sheetProtection algorithmName="SHA-512" hashValue="ADCdteamirsmsAr4+4hh9wfVP8sEryEqtNrgJ/x23Tr/g3OPM/8IPK72BHlIaeUWiDzcr5rxG7+nOlv+Os/cJA==" saltValue="yupQDf90/WGN7UlgnV//gQ==" spinCount="100000" sheet="1" objects="1" scenarios="1"/>
  <mergeCells count="143">
    <mergeCell ref="O2:O117"/>
    <mergeCell ref="M7:M21"/>
    <mergeCell ref="M22:M57"/>
    <mergeCell ref="M58:M81"/>
    <mergeCell ref="M82:M105"/>
    <mergeCell ref="M106:M109"/>
    <mergeCell ref="M110:M113"/>
    <mergeCell ref="M114:M117"/>
    <mergeCell ref="I108:I109"/>
    <mergeCell ref="I110:I111"/>
    <mergeCell ref="I112:I113"/>
    <mergeCell ref="I115:I116"/>
    <mergeCell ref="M2:M3"/>
    <mergeCell ref="M4:M6"/>
    <mergeCell ref="I82:I84"/>
    <mergeCell ref="I85:I89"/>
    <mergeCell ref="I90:I101"/>
    <mergeCell ref="I102:I105"/>
    <mergeCell ref="I106:I107"/>
    <mergeCell ref="J112:J113"/>
    <mergeCell ref="J115:J116"/>
    <mergeCell ref="I2:I3"/>
    <mergeCell ref="I4:I6"/>
    <mergeCell ref="I7:I11"/>
    <mergeCell ref="J102:J105"/>
    <mergeCell ref="J106:J107"/>
    <mergeCell ref="J108:J109"/>
    <mergeCell ref="J110:J111"/>
    <mergeCell ref="J64:J73"/>
    <mergeCell ref="J74:J78"/>
    <mergeCell ref="J79:J81"/>
    <mergeCell ref="J82:J84"/>
    <mergeCell ref="J85:J89"/>
    <mergeCell ref="J58:J63"/>
    <mergeCell ref="J2:J3"/>
    <mergeCell ref="J4:J6"/>
    <mergeCell ref="J7:J11"/>
    <mergeCell ref="J12:J16"/>
    <mergeCell ref="J17:J20"/>
    <mergeCell ref="I74:I78"/>
    <mergeCell ref="I79:I81"/>
    <mergeCell ref="J90:J101"/>
    <mergeCell ref="I12:I16"/>
    <mergeCell ref="I17:I20"/>
    <mergeCell ref="I22:I30"/>
    <mergeCell ref="I31:I34"/>
    <mergeCell ref="I35:I43"/>
    <mergeCell ref="I44:I49"/>
    <mergeCell ref="I50:I57"/>
    <mergeCell ref="I58:I63"/>
    <mergeCell ref="I64:I73"/>
    <mergeCell ref="A2:A3"/>
    <mergeCell ref="A4:A6"/>
    <mergeCell ref="A7:A21"/>
    <mergeCell ref="A22:A57"/>
    <mergeCell ref="A58:A81"/>
    <mergeCell ref="B74:B78"/>
    <mergeCell ref="A106:A109"/>
    <mergeCell ref="A110:A113"/>
    <mergeCell ref="A114:A117"/>
    <mergeCell ref="B115:B116"/>
    <mergeCell ref="B112:B113"/>
    <mergeCell ref="B110:B111"/>
    <mergeCell ref="B108:B109"/>
    <mergeCell ref="B106:B107"/>
    <mergeCell ref="A82:A105"/>
    <mergeCell ref="B102:B105"/>
    <mergeCell ref="B90:B101"/>
    <mergeCell ref="B85:B89"/>
    <mergeCell ref="B82:B84"/>
    <mergeCell ref="B79:B81"/>
    <mergeCell ref="B4:B6"/>
    <mergeCell ref="B2:B3"/>
    <mergeCell ref="B64:B73"/>
    <mergeCell ref="B58:B63"/>
    <mergeCell ref="B50:B57"/>
    <mergeCell ref="B44:B49"/>
    <mergeCell ref="B35:B43"/>
    <mergeCell ref="B31:B34"/>
    <mergeCell ref="K22:K30"/>
    <mergeCell ref="B22:B30"/>
    <mergeCell ref="B17:B20"/>
    <mergeCell ref="B12:B16"/>
    <mergeCell ref="B7:B11"/>
    <mergeCell ref="J22:J30"/>
    <mergeCell ref="J31:J34"/>
    <mergeCell ref="J35:J43"/>
    <mergeCell ref="J44:J49"/>
    <mergeCell ref="J50:J57"/>
    <mergeCell ref="K2:K3"/>
    <mergeCell ref="K4:K6"/>
    <mergeCell ref="K7:K11"/>
    <mergeCell ref="K12:K16"/>
    <mergeCell ref="K17:K20"/>
    <mergeCell ref="K115:K116"/>
    <mergeCell ref="L2:L3"/>
    <mergeCell ref="L4:L6"/>
    <mergeCell ref="L7:L11"/>
    <mergeCell ref="L12:L16"/>
    <mergeCell ref="L17:L20"/>
    <mergeCell ref="K74:K78"/>
    <mergeCell ref="K79:K81"/>
    <mergeCell ref="K82:K84"/>
    <mergeCell ref="K85:K89"/>
    <mergeCell ref="K90:K101"/>
    <mergeCell ref="K102:K105"/>
    <mergeCell ref="K31:K34"/>
    <mergeCell ref="K35:K43"/>
    <mergeCell ref="K44:K49"/>
    <mergeCell ref="K50:K57"/>
    <mergeCell ref="L58:L63"/>
    <mergeCell ref="K106:K107"/>
    <mergeCell ref="K108:K109"/>
    <mergeCell ref="K110:K111"/>
    <mergeCell ref="K112:K113"/>
    <mergeCell ref="K58:K63"/>
    <mergeCell ref="K64:K73"/>
    <mergeCell ref="L22:L30"/>
    <mergeCell ref="L31:L34"/>
    <mergeCell ref="L35:L43"/>
    <mergeCell ref="L44:L49"/>
    <mergeCell ref="L50:L57"/>
    <mergeCell ref="L115:L116"/>
    <mergeCell ref="L64:L73"/>
    <mergeCell ref="L74:L78"/>
    <mergeCell ref="L79:L81"/>
    <mergeCell ref="L82:L84"/>
    <mergeCell ref="L85:L89"/>
    <mergeCell ref="L90:L101"/>
    <mergeCell ref="L102:L105"/>
    <mergeCell ref="L106:L107"/>
    <mergeCell ref="L108:L109"/>
    <mergeCell ref="L110:L111"/>
    <mergeCell ref="L112:L113"/>
    <mergeCell ref="N2:N3"/>
    <mergeCell ref="N4:N6"/>
    <mergeCell ref="N7:N21"/>
    <mergeCell ref="N22:N57"/>
    <mergeCell ref="N58:N81"/>
    <mergeCell ref="N82:N105"/>
    <mergeCell ref="N106:N109"/>
    <mergeCell ref="N110:N113"/>
    <mergeCell ref="N114:N117"/>
  </mergeCells>
  <dataValidations count="2">
    <dataValidation type="list" allowBlank="1" showInputMessage="1" showErrorMessage="1" sqref="F2:F3 F5:F6 F10:F11 F15:F16 F19:F20 F29:F30 F33:F34 F42:F43 F56:F57 F62:F63 F108:F109 F77:F78 F88:F89 F100:F101 F80:F83 F104:F105 F72:F73">
      <formula1>"0,1,2,3"</formula1>
    </dataValidation>
    <dataValidation type="list" allowBlank="1" showInputMessage="1" showErrorMessage="1" sqref="F31:F32 F74:F76 F79 F102:F103 F84:F87 F44:F55 F35:F41 F17:F18 F4 F90:F99 F64:F71 F58:F61 F12:F14 F21:F28 F110:F117 F106:F107 F7:F9">
      <formula1>"0,1"</formula1>
    </dataValidation>
  </dataValidations>
  <pageMargins left="0.7" right="0.7" top="0.75" bottom="0.75" header="0.3" footer="0.3"/>
  <pageSetup paperSize="9" scale="84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H17" sqref="H17"/>
    </sheetView>
  </sheetViews>
  <sheetFormatPr baseColWidth="10" defaultColWidth="11.41796875" defaultRowHeight="14.4" x14ac:dyDescent="0.55000000000000004"/>
  <cols>
    <col min="1" max="1" width="28" style="18" customWidth="1"/>
    <col min="2" max="2" width="11.41796875" style="19"/>
    <col min="3" max="16384" width="11.41796875" style="17"/>
  </cols>
  <sheetData>
    <row r="1" spans="1:3" ht="28.8" x14ac:dyDescent="0.55000000000000004">
      <c r="A1" s="22" t="s">
        <v>1</v>
      </c>
      <c r="B1" s="23" t="s">
        <v>157</v>
      </c>
      <c r="C1" s="24" t="s">
        <v>73</v>
      </c>
    </row>
    <row r="2" spans="1:3" x14ac:dyDescent="0.55000000000000004">
      <c r="A2" s="14" t="s">
        <v>5</v>
      </c>
      <c r="B2" s="20">
        <f>'Meublé de tourisme'!M2:M3</f>
        <v>0</v>
      </c>
      <c r="C2" s="20">
        <f>'Meublé de tourisme'!N2:N3</f>
        <v>0.05</v>
      </c>
    </row>
    <row r="3" spans="1:3" x14ac:dyDescent="0.55000000000000004">
      <c r="A3" s="14" t="s">
        <v>150</v>
      </c>
      <c r="B3" s="20">
        <f>'Meublé de tourisme'!M4</f>
        <v>0</v>
      </c>
      <c r="C3" s="20">
        <f>'Meublé de tourisme'!N4</f>
        <v>0.15</v>
      </c>
    </row>
    <row r="4" spans="1:3" ht="18" customHeight="1" x14ac:dyDescent="0.55000000000000004">
      <c r="A4" s="14" t="s">
        <v>137</v>
      </c>
      <c r="B4" s="20">
        <f>'Meublé de tourisme'!M7</f>
        <v>0</v>
      </c>
      <c r="C4" s="20">
        <f>'Meublé de tourisme'!N7</f>
        <v>0.1</v>
      </c>
    </row>
    <row r="5" spans="1:3" x14ac:dyDescent="0.55000000000000004">
      <c r="A5" s="14" t="s">
        <v>140</v>
      </c>
      <c r="B5" s="20">
        <f>'Meublé de tourisme'!M22</f>
        <v>0</v>
      </c>
      <c r="C5" s="20">
        <f>'Meublé de tourisme'!N22</f>
        <v>0.15</v>
      </c>
    </row>
    <row r="6" spans="1:3" x14ac:dyDescent="0.55000000000000004">
      <c r="A6" s="14" t="s">
        <v>141</v>
      </c>
      <c r="B6" s="20">
        <f>'Meublé de tourisme'!M58</f>
        <v>0</v>
      </c>
      <c r="C6" s="20">
        <f>'Meublé de tourisme'!N58</f>
        <v>0.2</v>
      </c>
    </row>
    <row r="7" spans="1:3" x14ac:dyDescent="0.55000000000000004">
      <c r="A7" s="14" t="s">
        <v>142</v>
      </c>
      <c r="B7" s="20">
        <f>'Meublé de tourisme'!M82</f>
        <v>0</v>
      </c>
      <c r="C7" s="20">
        <f>'Meublé de tourisme'!N82</f>
        <v>0.15</v>
      </c>
    </row>
    <row r="8" spans="1:3" x14ac:dyDescent="0.55000000000000004">
      <c r="A8" s="14" t="s">
        <v>143</v>
      </c>
      <c r="B8" s="20">
        <f>'Meublé de tourisme'!M106</f>
        <v>0</v>
      </c>
      <c r="C8" s="20">
        <f>'Meublé de tourisme'!N106</f>
        <v>0.1</v>
      </c>
    </row>
    <row r="9" spans="1:3" x14ac:dyDescent="0.55000000000000004">
      <c r="A9" s="14" t="s">
        <v>145</v>
      </c>
      <c r="B9" s="20">
        <f>'Meublé de tourisme'!M110</f>
        <v>0</v>
      </c>
      <c r="C9" s="20">
        <f>'Meublé de tourisme'!N110</f>
        <v>0.05</v>
      </c>
    </row>
    <row r="10" spans="1:3" x14ac:dyDescent="0.55000000000000004">
      <c r="A10" s="14" t="s">
        <v>40</v>
      </c>
      <c r="B10" s="20">
        <f>'Meublé de tourisme'!M114</f>
        <v>0</v>
      </c>
      <c r="C10" s="20">
        <f>'Meublé de tourisme'!N114</f>
        <v>0.05</v>
      </c>
    </row>
    <row r="11" spans="1:3" x14ac:dyDescent="0.55000000000000004">
      <c r="A11" s="7" t="s">
        <v>158</v>
      </c>
      <c r="B11" s="20">
        <f>'Meublé de tourisme'!O2:O117</f>
        <v>0</v>
      </c>
      <c r="C11" s="21"/>
    </row>
    <row r="13" spans="1:3" x14ac:dyDescent="0.55000000000000004">
      <c r="A13" s="25" t="s">
        <v>159</v>
      </c>
      <c r="B13" s="19" t="str">
        <f>IF(B11&gt;60%,"classé","non classé")</f>
        <v>non classé</v>
      </c>
    </row>
  </sheetData>
  <sheetProtection algorithmName="SHA-512" hashValue="Q2HK8Gg+tYH6HLfCNx6s4/Q8vXgTVpH6VUb2w+dTjXprC4/FEah+4/EWOB398dBNE7Mm0GqYXM6PseHozfeZVg==" saltValue="no4KHhKeEHDYgGOjLFM22A==" spinCount="100000" sheet="1" objects="1" scenarios="1"/>
  <pageMargins left="0.7" right="0.7" top="0.75" bottom="0.75" header="0.3" footer="0.3"/>
  <pageSetup paperSize="9" orientation="landscape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Meublé de tourisme</vt:lpstr>
      <vt:lpstr>Synthèse et résultat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2018-01-18T22:06:07Z</cp:lastPrinted>
  <dcterms:created xsi:type="dcterms:W3CDTF">2017-03-11T12:31:45Z</dcterms:created>
  <dcterms:modified xsi:type="dcterms:W3CDTF">2018-01-18T22:06:25Z</dcterms:modified>
</cp:coreProperties>
</file>